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bookViews>
    <workbookView xWindow="-15" yWindow="-15" windowWidth="7680" windowHeight="8295" tabRatio="877" firstSheet="5" activeTab="9"/>
  </bookViews>
  <sheets>
    <sheet name="NVVR" sheetId="62" r:id="rId1"/>
    <sheet name="negdsen tosov" sheetId="76" r:id="rId2"/>
    <sheet name="tovlorson tosov" sheetId="77" r:id="rId3"/>
    <sheet name="tosviin orlogo zarlaga" sheetId="78" r:id="rId4"/>
    <sheet name="tatvariin orlogo" sheetId="79" r:id="rId5"/>
    <sheet name="or avlaga_oron nutag" sheetId="80" r:id="rId6"/>
    <sheet name="Industry" sheetId="81" r:id="rId7"/>
    <sheet name="niigmiin daatgal" sheetId="59" r:id="rId8"/>
    <sheet name="niigmiin daatgal 1" sheetId="60" r:id="rId9"/>
    <sheet name="une" sheetId="65" r:id="rId10"/>
    <sheet name="bank" sheetId="58" r:id="rId11"/>
    <sheet name="tel" sheetId="71" r:id="rId12"/>
    <sheet name="telsum " sheetId="70" r:id="rId13"/>
    <sheet name="hor" sheetId="68" r:id="rId14"/>
    <sheet name="horsum" sheetId="69" r:id="rId15"/>
    <sheet name="urgats" sheetId="72" r:id="rId16"/>
    <sheet name="ebs" sheetId="73" r:id="rId17"/>
    <sheet name="ervvl mend" sheetId="74" r:id="rId18"/>
    <sheet name="gemt hereg" sheetId="75" r:id="rId19"/>
    <sheet name="Sheet1" sheetId="82" r:id="rId20"/>
  </sheets>
  <externalReferences>
    <externalReference r:id="rId21"/>
  </externalReferences>
  <definedNames>
    <definedName name="_Sort" localSheetId="16" hidden="1">#REF!</definedName>
    <definedName name="_Sort" localSheetId="13" hidden="1">#REF!</definedName>
    <definedName name="_Sort" localSheetId="14" hidden="1">#REF!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9" hidden="1">#REF!</definedName>
    <definedName name="_Sort" localSheetId="15" hidden="1">#REF!</definedName>
    <definedName name="_Sort" hidden="1">#REF!</definedName>
    <definedName name="_xlnm.Print_Area" localSheetId="17">'ervvl mend'!$A$1:$I$69</definedName>
    <definedName name="_xlnm.Print_Area" localSheetId="13">hor!$1:$1048576</definedName>
    <definedName name="_xlnm.Print_Titles" localSheetId="5">'or avlaga_oron nutag'!$A:$A</definedName>
  </definedNames>
  <calcPr calcId="144525"/>
</workbook>
</file>

<file path=xl/calcChain.xml><?xml version="1.0" encoding="utf-8"?>
<calcChain xmlns="http://schemas.openxmlformats.org/spreadsheetml/2006/main">
  <c r="H17" i="81" l="1"/>
  <c r="I17" i="81" s="1"/>
  <c r="G17" i="81"/>
  <c r="E17" i="81"/>
  <c r="F17" i="81" s="1"/>
  <c r="D17" i="81"/>
  <c r="I16" i="81"/>
  <c r="F16" i="81"/>
  <c r="I15" i="81"/>
  <c r="F15" i="81"/>
  <c r="I14" i="81"/>
  <c r="F14" i="81"/>
  <c r="I13" i="81"/>
  <c r="F13" i="81"/>
  <c r="I12" i="81"/>
  <c r="F12" i="81"/>
  <c r="I11" i="81"/>
  <c r="F11" i="81"/>
  <c r="I10" i="81"/>
  <c r="F10" i="81"/>
  <c r="I8" i="81"/>
  <c r="F8" i="81"/>
  <c r="I7" i="81"/>
  <c r="F7" i="81"/>
  <c r="AZ33" i="80"/>
  <c r="AY33" i="80"/>
  <c r="AX33" i="80"/>
  <c r="AW33" i="80"/>
  <c r="AV33" i="80"/>
  <c r="AU33" i="80"/>
  <c r="AT33" i="80"/>
  <c r="AS33" i="80"/>
  <c r="AR33" i="80"/>
  <c r="AQ33" i="80"/>
  <c r="AP33" i="80"/>
  <c r="AO33" i="80"/>
  <c r="AN33" i="80"/>
  <c r="AM33" i="80"/>
  <c r="AL33" i="80"/>
  <c r="AJ33" i="80"/>
  <c r="AI33" i="80"/>
  <c r="AH33" i="80"/>
  <c r="AG33" i="80"/>
  <c r="AF33" i="80"/>
  <c r="AE33" i="80"/>
  <c r="AD33" i="80"/>
  <c r="AC33" i="80"/>
  <c r="AB33" i="80"/>
  <c r="AA33" i="80"/>
  <c r="Z33" i="80"/>
  <c r="Y33" i="80"/>
  <c r="X33" i="80"/>
  <c r="W33" i="80"/>
  <c r="AK33" i="80" s="1"/>
  <c r="V33" i="80"/>
  <c r="U33" i="80"/>
  <c r="T33" i="80"/>
  <c r="S33" i="80"/>
  <c r="R33" i="80"/>
  <c r="Q33" i="80"/>
  <c r="P33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C33" i="80"/>
  <c r="B33" i="80"/>
  <c r="BQ32" i="80"/>
  <c r="BP32" i="80"/>
  <c r="BO32" i="80"/>
  <c r="BN32" i="80"/>
  <c r="BM32" i="80"/>
  <c r="BL32" i="80"/>
  <c r="BK32" i="80"/>
  <c r="BJ32" i="80"/>
  <c r="BI32" i="80"/>
  <c r="BH32" i="80"/>
  <c r="BG32" i="80"/>
  <c r="BF32" i="80"/>
  <c r="BE32" i="80"/>
  <c r="BD32" i="80"/>
  <c r="BR32" i="80" s="1"/>
  <c r="BB32" i="80"/>
  <c r="BA32" i="80"/>
  <c r="AK32" i="80"/>
  <c r="BQ31" i="80"/>
  <c r="BP31" i="80"/>
  <c r="BO31" i="80"/>
  <c r="BN31" i="80"/>
  <c r="BM31" i="80"/>
  <c r="BL31" i="80"/>
  <c r="BK31" i="80"/>
  <c r="BJ31" i="80"/>
  <c r="BI31" i="80"/>
  <c r="BH31" i="80"/>
  <c r="BG31" i="80"/>
  <c r="BF31" i="80"/>
  <c r="BR31" i="80" s="1"/>
  <c r="BE31" i="80"/>
  <c r="BD31" i="80"/>
  <c r="BB31" i="80"/>
  <c r="BA31" i="80"/>
  <c r="AK31" i="80"/>
  <c r="BQ30" i="80"/>
  <c r="BP30" i="80"/>
  <c r="BO30" i="80"/>
  <c r="BN30" i="80"/>
  <c r="BM30" i="80"/>
  <c r="BL30" i="80"/>
  <c r="BK30" i="80"/>
  <c r="BJ30" i="80"/>
  <c r="BI30" i="80"/>
  <c r="BH30" i="80"/>
  <c r="BG30" i="80"/>
  <c r="BF30" i="80"/>
  <c r="BE30" i="80"/>
  <c r="BD30" i="80"/>
  <c r="BR30" i="80" s="1"/>
  <c r="BB30" i="80"/>
  <c r="BA30" i="80"/>
  <c r="AK30" i="80"/>
  <c r="BQ29" i="80"/>
  <c r="BP29" i="80"/>
  <c r="BO29" i="80"/>
  <c r="BN29" i="80"/>
  <c r="BM29" i="80"/>
  <c r="BL29" i="80"/>
  <c r="BK29" i="80"/>
  <c r="BJ29" i="80"/>
  <c r="BI29" i="80"/>
  <c r="BH29" i="80"/>
  <c r="BG29" i="80"/>
  <c r="BF29" i="80"/>
  <c r="BR29" i="80" s="1"/>
  <c r="BE29" i="80"/>
  <c r="BD29" i="80"/>
  <c r="BB29" i="80"/>
  <c r="BA29" i="80"/>
  <c r="AK29" i="80"/>
  <c r="BQ28" i="80"/>
  <c r="BP28" i="80"/>
  <c r="BO28" i="80"/>
  <c r="BN28" i="80"/>
  <c r="BM28" i="80"/>
  <c r="BL28" i="80"/>
  <c r="BK28" i="80"/>
  <c r="BJ28" i="80"/>
  <c r="BI28" i="80"/>
  <c r="BH28" i="80"/>
  <c r="BG28" i="80"/>
  <c r="BF28" i="80"/>
  <c r="BE28" i="80"/>
  <c r="BD28" i="80"/>
  <c r="BR28" i="80" s="1"/>
  <c r="BB28" i="80"/>
  <c r="BA28" i="80"/>
  <c r="AK28" i="80"/>
  <c r="BQ27" i="80"/>
  <c r="BP27" i="80"/>
  <c r="BO27" i="80"/>
  <c r="BN27" i="80"/>
  <c r="BM27" i="80"/>
  <c r="BL27" i="80"/>
  <c r="BK27" i="80"/>
  <c r="BJ27" i="80"/>
  <c r="BI27" i="80"/>
  <c r="BH27" i="80"/>
  <c r="BG27" i="80"/>
  <c r="BF27" i="80"/>
  <c r="BR27" i="80" s="1"/>
  <c r="BE27" i="80"/>
  <c r="BD27" i="80"/>
  <c r="BB27" i="80"/>
  <c r="BA27" i="80"/>
  <c r="AK27" i="80"/>
  <c r="BQ26" i="80"/>
  <c r="BP26" i="80"/>
  <c r="BO26" i="80"/>
  <c r="BN26" i="80"/>
  <c r="BM26" i="80"/>
  <c r="BL26" i="80"/>
  <c r="BK26" i="80"/>
  <c r="BJ26" i="80"/>
  <c r="BI26" i="80"/>
  <c r="BH26" i="80"/>
  <c r="BG26" i="80"/>
  <c r="BF26" i="80"/>
  <c r="BE26" i="80"/>
  <c r="BD26" i="80"/>
  <c r="BR26" i="80" s="1"/>
  <c r="BB26" i="80"/>
  <c r="BA26" i="80"/>
  <c r="AK26" i="80"/>
  <c r="BQ25" i="80"/>
  <c r="BP25" i="80"/>
  <c r="BO25" i="80"/>
  <c r="BN25" i="80"/>
  <c r="BM25" i="80"/>
  <c r="BL25" i="80"/>
  <c r="BK25" i="80"/>
  <c r="BJ25" i="80"/>
  <c r="BI25" i="80"/>
  <c r="BH25" i="80"/>
  <c r="BG25" i="80"/>
  <c r="BF25" i="80"/>
  <c r="BR25" i="80" s="1"/>
  <c r="BE25" i="80"/>
  <c r="BD25" i="80"/>
  <c r="BB25" i="80"/>
  <c r="BA25" i="80"/>
  <c r="AK25" i="80"/>
  <c r="BQ24" i="80"/>
  <c r="BP24" i="80"/>
  <c r="BO24" i="80"/>
  <c r="BN24" i="80"/>
  <c r="BM24" i="80"/>
  <c r="BL24" i="80"/>
  <c r="BK24" i="80"/>
  <c r="BJ24" i="80"/>
  <c r="BI24" i="80"/>
  <c r="BH24" i="80"/>
  <c r="BG24" i="80"/>
  <c r="BF24" i="80"/>
  <c r="BE24" i="80"/>
  <c r="BD24" i="80"/>
  <c r="BR24" i="80" s="1"/>
  <c r="BB24" i="80"/>
  <c r="BA24" i="80"/>
  <c r="AK24" i="80"/>
  <c r="BQ23" i="80"/>
  <c r="BP23" i="80"/>
  <c r="BO23" i="80"/>
  <c r="BN23" i="80"/>
  <c r="BM23" i="80"/>
  <c r="BL23" i="80"/>
  <c r="BK23" i="80"/>
  <c r="BJ23" i="80"/>
  <c r="BI23" i="80"/>
  <c r="BH23" i="80"/>
  <c r="BG23" i="80"/>
  <c r="BF23" i="80"/>
  <c r="BR23" i="80" s="1"/>
  <c r="BE23" i="80"/>
  <c r="BD23" i="80"/>
  <c r="BB23" i="80"/>
  <c r="BA23" i="80"/>
  <c r="AK23" i="80"/>
  <c r="BQ22" i="80"/>
  <c r="BP22" i="80"/>
  <c r="BO22" i="80"/>
  <c r="BN22" i="80"/>
  <c r="BM22" i="80"/>
  <c r="BL22" i="80"/>
  <c r="BK22" i="80"/>
  <c r="BJ22" i="80"/>
  <c r="BI22" i="80"/>
  <c r="BH22" i="80"/>
  <c r="BG22" i="80"/>
  <c r="BF22" i="80"/>
  <c r="BE22" i="80"/>
  <c r="BD22" i="80"/>
  <c r="BR22" i="80" s="1"/>
  <c r="BB22" i="80"/>
  <c r="BA22" i="80"/>
  <c r="AK22" i="80"/>
  <c r="BQ21" i="80"/>
  <c r="BP21" i="80"/>
  <c r="BO21" i="80"/>
  <c r="BN21" i="80"/>
  <c r="BM21" i="80"/>
  <c r="BL21" i="80"/>
  <c r="BK21" i="80"/>
  <c r="BJ21" i="80"/>
  <c r="BI21" i="80"/>
  <c r="BH21" i="80"/>
  <c r="BG21" i="80"/>
  <c r="BF21" i="80"/>
  <c r="BR21" i="80" s="1"/>
  <c r="BE21" i="80"/>
  <c r="BD21" i="80"/>
  <c r="BB21" i="80"/>
  <c r="BA21" i="80"/>
  <c r="AK21" i="80"/>
  <c r="BQ20" i="80"/>
  <c r="BP20" i="80"/>
  <c r="BO20" i="80"/>
  <c r="BN20" i="80"/>
  <c r="BM20" i="80"/>
  <c r="BL20" i="80"/>
  <c r="BK20" i="80"/>
  <c r="BJ20" i="80"/>
  <c r="BI20" i="80"/>
  <c r="BH20" i="80"/>
  <c r="BG20" i="80"/>
  <c r="BF20" i="80"/>
  <c r="BE20" i="80"/>
  <c r="BD20" i="80"/>
  <c r="BR20" i="80" s="1"/>
  <c r="BB20" i="80"/>
  <c r="BA20" i="80"/>
  <c r="AK20" i="80"/>
  <c r="BQ19" i="80"/>
  <c r="BP19" i="80"/>
  <c r="BO19" i="80"/>
  <c r="BN19" i="80"/>
  <c r="BM19" i="80"/>
  <c r="BL19" i="80"/>
  <c r="BK19" i="80"/>
  <c r="BJ19" i="80"/>
  <c r="BI19" i="80"/>
  <c r="BH19" i="80"/>
  <c r="BG19" i="80"/>
  <c r="BF19" i="80"/>
  <c r="BR19" i="80" s="1"/>
  <c r="BE19" i="80"/>
  <c r="BD19" i="80"/>
  <c r="BB19" i="80"/>
  <c r="BA19" i="80"/>
  <c r="AK19" i="80"/>
  <c r="BQ18" i="80"/>
  <c r="BP18" i="80"/>
  <c r="BO18" i="80"/>
  <c r="BN18" i="80"/>
  <c r="BM18" i="80"/>
  <c r="BL18" i="80"/>
  <c r="BK18" i="80"/>
  <c r="BJ18" i="80"/>
  <c r="BI18" i="80"/>
  <c r="BH18" i="80"/>
  <c r="BG18" i="80"/>
  <c r="BF18" i="80"/>
  <c r="BE18" i="80"/>
  <c r="BD18" i="80"/>
  <c r="BR18" i="80" s="1"/>
  <c r="BB18" i="80"/>
  <c r="BA18" i="80"/>
  <c r="AK18" i="80"/>
  <c r="BQ17" i="80"/>
  <c r="BP17" i="80"/>
  <c r="BO17" i="80"/>
  <c r="BN17" i="80"/>
  <c r="BM17" i="80"/>
  <c r="BL17" i="80"/>
  <c r="BK17" i="80"/>
  <c r="BJ17" i="80"/>
  <c r="BI17" i="80"/>
  <c r="BH17" i="80"/>
  <c r="BG17" i="80"/>
  <c r="BF17" i="80"/>
  <c r="BR17" i="80" s="1"/>
  <c r="BE17" i="80"/>
  <c r="BD17" i="80"/>
  <c r="BB17" i="80"/>
  <c r="BA17" i="80"/>
  <c r="AK17" i="80"/>
  <c r="BQ16" i="80"/>
  <c r="BP16" i="80"/>
  <c r="BO16" i="80"/>
  <c r="BN16" i="80"/>
  <c r="BM16" i="80"/>
  <c r="BL16" i="80"/>
  <c r="BK16" i="80"/>
  <c r="BJ16" i="80"/>
  <c r="BI16" i="80"/>
  <c r="BH16" i="80"/>
  <c r="BG16" i="80"/>
  <c r="BF16" i="80"/>
  <c r="BE16" i="80"/>
  <c r="BD16" i="80"/>
  <c r="BR16" i="80" s="1"/>
  <c r="BB16" i="80"/>
  <c r="BA16" i="80"/>
  <c r="AK16" i="80"/>
  <c r="BQ15" i="80"/>
  <c r="BP15" i="80"/>
  <c r="BO15" i="80"/>
  <c r="BN15" i="80"/>
  <c r="BM15" i="80"/>
  <c r="BL15" i="80"/>
  <c r="BK15" i="80"/>
  <c r="BJ15" i="80"/>
  <c r="BI15" i="80"/>
  <c r="BH15" i="80"/>
  <c r="BG15" i="80"/>
  <c r="BF15" i="80"/>
  <c r="BR15" i="80" s="1"/>
  <c r="BE15" i="80"/>
  <c r="BD15" i="80"/>
  <c r="BB15" i="80"/>
  <c r="BA15" i="80"/>
  <c r="AK15" i="80"/>
  <c r="BQ14" i="80"/>
  <c r="BP14" i="80"/>
  <c r="BO14" i="80"/>
  <c r="BN14" i="80"/>
  <c r="BM14" i="80"/>
  <c r="BL14" i="80"/>
  <c r="BK14" i="80"/>
  <c r="BJ14" i="80"/>
  <c r="BI14" i="80"/>
  <c r="BH14" i="80"/>
  <c r="BG14" i="80"/>
  <c r="BF14" i="80"/>
  <c r="BE14" i="80"/>
  <c r="BD14" i="80"/>
  <c r="BR14" i="80" s="1"/>
  <c r="BB14" i="80"/>
  <c r="BA14" i="80"/>
  <c r="AK14" i="80"/>
  <c r="BQ13" i="80"/>
  <c r="BP13" i="80"/>
  <c r="BO13" i="80"/>
  <c r="BN13" i="80"/>
  <c r="BM13" i="80"/>
  <c r="BL13" i="80"/>
  <c r="BK13" i="80"/>
  <c r="BJ13" i="80"/>
  <c r="BI13" i="80"/>
  <c r="BH13" i="80"/>
  <c r="BG13" i="80"/>
  <c r="BF13" i="80"/>
  <c r="BR13" i="80" s="1"/>
  <c r="BE13" i="80"/>
  <c r="BD13" i="80"/>
  <c r="BB13" i="80"/>
  <c r="BA13" i="80"/>
  <c r="AK13" i="80"/>
  <c r="BQ12" i="80"/>
  <c r="BP12" i="80"/>
  <c r="BO12" i="80"/>
  <c r="BN12" i="80"/>
  <c r="BM12" i="80"/>
  <c r="BL12" i="80"/>
  <c r="BK12" i="80"/>
  <c r="BJ12" i="80"/>
  <c r="BI12" i="80"/>
  <c r="BH12" i="80"/>
  <c r="BG12" i="80"/>
  <c r="BF12" i="80"/>
  <c r="BE12" i="80"/>
  <c r="BD12" i="80"/>
  <c r="BR12" i="80" s="1"/>
  <c r="BB12" i="80"/>
  <c r="BA12" i="80"/>
  <c r="AK12" i="80"/>
  <c r="BQ11" i="80"/>
  <c r="BP11" i="80"/>
  <c r="BO11" i="80"/>
  <c r="BN11" i="80"/>
  <c r="BM11" i="80"/>
  <c r="BL11" i="80"/>
  <c r="BK11" i="80"/>
  <c r="BJ11" i="80"/>
  <c r="BI11" i="80"/>
  <c r="BH11" i="80"/>
  <c r="BG11" i="80"/>
  <c r="BF11" i="80"/>
  <c r="BR11" i="80" s="1"/>
  <c r="BE11" i="80"/>
  <c r="BD11" i="80"/>
  <c r="BB11" i="80"/>
  <c r="BA11" i="80"/>
  <c r="AK11" i="80"/>
  <c r="BQ10" i="80"/>
  <c r="BP10" i="80"/>
  <c r="BO10" i="80"/>
  <c r="BN10" i="80"/>
  <c r="BM10" i="80"/>
  <c r="BL10" i="80"/>
  <c r="BK10" i="80"/>
  <c r="BJ10" i="80"/>
  <c r="BI10" i="80"/>
  <c r="BH10" i="80"/>
  <c r="BG10" i="80"/>
  <c r="BF10" i="80"/>
  <c r="BE10" i="80"/>
  <c r="BD10" i="80"/>
  <c r="BR10" i="80" s="1"/>
  <c r="BB10" i="80"/>
  <c r="BA10" i="80"/>
  <c r="AK10" i="80"/>
  <c r="BQ9" i="80"/>
  <c r="BP9" i="80"/>
  <c r="BO9" i="80"/>
  <c r="BN9" i="80"/>
  <c r="BM9" i="80"/>
  <c r="BL9" i="80"/>
  <c r="BK9" i="80"/>
  <c r="BJ9" i="80"/>
  <c r="BI9" i="80"/>
  <c r="BH9" i="80"/>
  <c r="BG9" i="80"/>
  <c r="BF9" i="80"/>
  <c r="BR9" i="80" s="1"/>
  <c r="BE9" i="80"/>
  <c r="BD9" i="80"/>
  <c r="BB9" i="80"/>
  <c r="BA9" i="80"/>
  <c r="AK9" i="80"/>
  <c r="BQ8" i="80"/>
  <c r="BQ33" i="80" s="1"/>
  <c r="BP8" i="80"/>
  <c r="BP33" i="80" s="1"/>
  <c r="BO8" i="80"/>
  <c r="BO33" i="80" s="1"/>
  <c r="BN8" i="80"/>
  <c r="BN33" i="80" s="1"/>
  <c r="BM8" i="80"/>
  <c r="BM33" i="80" s="1"/>
  <c r="BL8" i="80"/>
  <c r="BL33" i="80" s="1"/>
  <c r="BK8" i="80"/>
  <c r="BK33" i="80" s="1"/>
  <c r="BJ8" i="80"/>
  <c r="BJ33" i="80" s="1"/>
  <c r="BI8" i="80"/>
  <c r="BI33" i="80" s="1"/>
  <c r="BH8" i="80"/>
  <c r="BH33" i="80" s="1"/>
  <c r="BG8" i="80"/>
  <c r="BG33" i="80" s="1"/>
  <c r="BF8" i="80"/>
  <c r="BF33" i="80" s="1"/>
  <c r="BE8" i="80"/>
  <c r="BE33" i="80" s="1"/>
  <c r="BD8" i="80"/>
  <c r="BR8" i="80" s="1"/>
  <c r="BB8" i="80"/>
  <c r="BB33" i="80" s="1"/>
  <c r="BA8" i="80"/>
  <c r="BA33" i="80" s="1"/>
  <c r="AK8" i="80"/>
  <c r="G30" i="79"/>
  <c r="H30" i="79" s="1"/>
  <c r="F30" i="79"/>
  <c r="I30" i="79" s="1"/>
  <c r="D30" i="79"/>
  <c r="E30" i="79" s="1"/>
  <c r="C30" i="79"/>
  <c r="J29" i="79"/>
  <c r="K29" i="79" s="1"/>
  <c r="I29" i="79"/>
  <c r="H29" i="79"/>
  <c r="E29" i="79"/>
  <c r="K28" i="79"/>
  <c r="J28" i="79"/>
  <c r="I28" i="79"/>
  <c r="E28" i="79"/>
  <c r="J27" i="79"/>
  <c r="K27" i="79" s="1"/>
  <c r="I27" i="79"/>
  <c r="H27" i="79"/>
  <c r="E27" i="79"/>
  <c r="J26" i="79"/>
  <c r="K26" i="79" s="1"/>
  <c r="I26" i="79"/>
  <c r="H26" i="79"/>
  <c r="E26" i="79"/>
  <c r="K25" i="79"/>
  <c r="J25" i="79"/>
  <c r="I25" i="79"/>
  <c r="H25" i="79"/>
  <c r="E25" i="79"/>
  <c r="K24" i="79"/>
  <c r="J24" i="79"/>
  <c r="I24" i="79"/>
  <c r="H24" i="79"/>
  <c r="E24" i="79"/>
  <c r="J23" i="79"/>
  <c r="K23" i="79" s="1"/>
  <c r="I23" i="79"/>
  <c r="H23" i="79"/>
  <c r="E23" i="79"/>
  <c r="J22" i="79"/>
  <c r="K22" i="79" s="1"/>
  <c r="I22" i="79"/>
  <c r="H22" i="79"/>
  <c r="E22" i="79"/>
  <c r="K21" i="79"/>
  <c r="J21" i="79"/>
  <c r="I21" i="79"/>
  <c r="H21" i="79"/>
  <c r="E21" i="79"/>
  <c r="K20" i="79"/>
  <c r="J20" i="79"/>
  <c r="I20" i="79"/>
  <c r="H20" i="79"/>
  <c r="E20" i="79"/>
  <c r="J19" i="79"/>
  <c r="K19" i="79" s="1"/>
  <c r="I19" i="79"/>
  <c r="H19" i="79"/>
  <c r="E19" i="79"/>
  <c r="J18" i="79"/>
  <c r="K18" i="79" s="1"/>
  <c r="I18" i="79"/>
  <c r="H18" i="79"/>
  <c r="E18" i="79"/>
  <c r="K17" i="79"/>
  <c r="J17" i="79"/>
  <c r="I17" i="79"/>
  <c r="H17" i="79"/>
  <c r="E17" i="79"/>
  <c r="K16" i="79"/>
  <c r="J16" i="79"/>
  <c r="I16" i="79"/>
  <c r="H16" i="79"/>
  <c r="E16" i="79"/>
  <c r="J15" i="79"/>
  <c r="K15" i="79" s="1"/>
  <c r="I15" i="79"/>
  <c r="H15" i="79"/>
  <c r="E15" i="79"/>
  <c r="J14" i="79"/>
  <c r="K14" i="79" s="1"/>
  <c r="I14" i="79"/>
  <c r="H14" i="79"/>
  <c r="E14" i="79"/>
  <c r="K13" i="79"/>
  <c r="J13" i="79"/>
  <c r="I13" i="79"/>
  <c r="H13" i="79"/>
  <c r="E13" i="79"/>
  <c r="K12" i="79"/>
  <c r="J12" i="79"/>
  <c r="I12" i="79"/>
  <c r="H12" i="79"/>
  <c r="E12" i="79"/>
  <c r="J11" i="79"/>
  <c r="K11" i="79" s="1"/>
  <c r="I11" i="79"/>
  <c r="H11" i="79"/>
  <c r="E11" i="79"/>
  <c r="J10" i="79"/>
  <c r="K10" i="79" s="1"/>
  <c r="I10" i="79"/>
  <c r="H10" i="79"/>
  <c r="E10" i="79"/>
  <c r="K9" i="79"/>
  <c r="J9" i="79"/>
  <c r="I9" i="79"/>
  <c r="H9" i="79"/>
  <c r="E9" i="79"/>
  <c r="K8" i="79"/>
  <c r="J8" i="79"/>
  <c r="I8" i="79"/>
  <c r="H8" i="79"/>
  <c r="E8" i="79"/>
  <c r="J7" i="79"/>
  <c r="K7" i="79" s="1"/>
  <c r="I7" i="79"/>
  <c r="H7" i="79"/>
  <c r="E7" i="79"/>
  <c r="J6" i="79"/>
  <c r="K6" i="79" s="1"/>
  <c r="I6" i="79"/>
  <c r="H6" i="79"/>
  <c r="E6" i="79"/>
  <c r="K5" i="79"/>
  <c r="J5" i="79"/>
  <c r="I5" i="79"/>
  <c r="H5" i="79"/>
  <c r="E5" i="79"/>
  <c r="K36" i="78"/>
  <c r="K35" i="78"/>
  <c r="J34" i="78"/>
  <c r="K34" i="78" s="1"/>
  <c r="I34" i="78"/>
  <c r="AF33" i="78"/>
  <c r="AE33" i="78"/>
  <c r="AD33" i="78"/>
  <c r="Z33" i="78"/>
  <c r="Y33" i="78"/>
  <c r="X33" i="78"/>
  <c r="W33" i="78"/>
  <c r="T33" i="78"/>
  <c r="S33" i="78"/>
  <c r="R33" i="78"/>
  <c r="Q33" i="78"/>
  <c r="M33" i="78"/>
  <c r="N33" i="78" s="1"/>
  <c r="L33" i="78"/>
  <c r="J33" i="78"/>
  <c r="K33" i="78" s="1"/>
  <c r="I33" i="78"/>
  <c r="H33" i="78"/>
  <c r="G33" i="78"/>
  <c r="O33" i="78" s="1"/>
  <c r="F33" i="78"/>
  <c r="E33" i="78"/>
  <c r="D33" i="78"/>
  <c r="D35" i="78" s="1"/>
  <c r="C33" i="78"/>
  <c r="C35" i="78" s="1"/>
  <c r="AL31" i="78"/>
  <c r="AK31" i="78"/>
  <c r="AB31" i="78"/>
  <c r="AA31" i="78"/>
  <c r="V31" i="78"/>
  <c r="U31" i="78"/>
  <c r="O31" i="78"/>
  <c r="N31" i="78"/>
  <c r="K31" i="78"/>
  <c r="H31" i="78"/>
  <c r="E31" i="78"/>
  <c r="AL30" i="78"/>
  <c r="AK30" i="78"/>
  <c r="AH30" i="78"/>
  <c r="AG30" i="78"/>
  <c r="AB30" i="78"/>
  <c r="AA30" i="78"/>
  <c r="V30" i="78"/>
  <c r="U30" i="78"/>
  <c r="O30" i="78"/>
  <c r="N30" i="78"/>
  <c r="K30" i="78"/>
  <c r="H30" i="78"/>
  <c r="E30" i="78"/>
  <c r="AL29" i="78"/>
  <c r="AK29" i="78"/>
  <c r="AG29" i="78"/>
  <c r="AB29" i="78"/>
  <c r="AA29" i="78"/>
  <c r="V29" i="78"/>
  <c r="U29" i="78"/>
  <c r="O29" i="78"/>
  <c r="N29" i="78"/>
  <c r="K29" i="78"/>
  <c r="H29" i="78"/>
  <c r="E29" i="78"/>
  <c r="AL28" i="78"/>
  <c r="AK28" i="78"/>
  <c r="AG28" i="78"/>
  <c r="AB28" i="78"/>
  <c r="AA28" i="78"/>
  <c r="V28" i="78"/>
  <c r="U28" i="78"/>
  <c r="O28" i="78"/>
  <c r="N28" i="78"/>
  <c r="K28" i="78"/>
  <c r="H28" i="78"/>
  <c r="E28" i="78"/>
  <c r="AL27" i="78"/>
  <c r="AK27" i="78"/>
  <c r="AG27" i="78"/>
  <c r="AB27" i="78"/>
  <c r="AA27" i="78"/>
  <c r="V27" i="78"/>
  <c r="U27" i="78"/>
  <c r="O27" i="78"/>
  <c r="N27" i="78"/>
  <c r="K27" i="78"/>
  <c r="H27" i="78"/>
  <c r="E27" i="78"/>
  <c r="AL26" i="78"/>
  <c r="AK26" i="78"/>
  <c r="AG26" i="78"/>
  <c r="AB26" i="78"/>
  <c r="AA26" i="78"/>
  <c r="V26" i="78"/>
  <c r="U26" i="78"/>
  <c r="O26" i="78"/>
  <c r="N26" i="78"/>
  <c r="K26" i="78"/>
  <c r="H26" i="78"/>
  <c r="E26" i="78"/>
  <c r="AL25" i="78"/>
  <c r="AK25" i="78"/>
  <c r="AG25" i="78"/>
  <c r="AB25" i="78"/>
  <c r="AA25" i="78"/>
  <c r="V25" i="78"/>
  <c r="U25" i="78"/>
  <c r="O25" i="78"/>
  <c r="N25" i="78"/>
  <c r="K25" i="78"/>
  <c r="H25" i="78"/>
  <c r="E25" i="78"/>
  <c r="AL24" i="78"/>
  <c r="AK24" i="78"/>
  <c r="AG24" i="78"/>
  <c r="AB24" i="78"/>
  <c r="AA24" i="78"/>
  <c r="V24" i="78"/>
  <c r="U24" i="78"/>
  <c r="O24" i="78"/>
  <c r="N24" i="78"/>
  <c r="K24" i="78"/>
  <c r="H24" i="78"/>
  <c r="E24" i="78"/>
  <c r="AL23" i="78"/>
  <c r="AK23" i="78"/>
  <c r="AG23" i="78"/>
  <c r="AB23" i="78"/>
  <c r="AA23" i="78"/>
  <c r="V23" i="78"/>
  <c r="U23" i="78"/>
  <c r="O23" i="78"/>
  <c r="N23" i="78"/>
  <c r="K23" i="78"/>
  <c r="H23" i="78"/>
  <c r="E23" i="78"/>
  <c r="AL22" i="78"/>
  <c r="AK22" i="78"/>
  <c r="AG22" i="78"/>
  <c r="AB22" i="78"/>
  <c r="AA22" i="78"/>
  <c r="V22" i="78"/>
  <c r="U22" i="78"/>
  <c r="O22" i="78"/>
  <c r="N22" i="78"/>
  <c r="K22" i="78"/>
  <c r="H22" i="78"/>
  <c r="E22" i="78"/>
  <c r="AL21" i="78"/>
  <c r="AK21" i="78"/>
  <c r="AG21" i="78"/>
  <c r="AB21" i="78"/>
  <c r="AA21" i="78"/>
  <c r="V21" i="78"/>
  <c r="U21" i="78"/>
  <c r="O21" i="78"/>
  <c r="N21" i="78"/>
  <c r="K21" i="78"/>
  <c r="H21" i="78"/>
  <c r="E21" i="78"/>
  <c r="AL20" i="78"/>
  <c r="AK20" i="78"/>
  <c r="AG20" i="78"/>
  <c r="AB20" i="78"/>
  <c r="AA20" i="78"/>
  <c r="V20" i="78"/>
  <c r="U20" i="78"/>
  <c r="O20" i="78"/>
  <c r="N20" i="78"/>
  <c r="K20" i="78"/>
  <c r="H20" i="78"/>
  <c r="E20" i="78"/>
  <c r="AL19" i="78"/>
  <c r="AK19" i="78"/>
  <c r="AG19" i="78"/>
  <c r="AB19" i="78"/>
  <c r="AA19" i="78"/>
  <c r="V19" i="78"/>
  <c r="U19" i="78"/>
  <c r="O19" i="78"/>
  <c r="N19" i="78"/>
  <c r="K19" i="78"/>
  <c r="H19" i="78"/>
  <c r="E19" i="78"/>
  <c r="AL18" i="78"/>
  <c r="AK18" i="78"/>
  <c r="AG18" i="78"/>
  <c r="AB18" i="78"/>
  <c r="AA18" i="78"/>
  <c r="V18" i="78"/>
  <c r="U18" i="78"/>
  <c r="O18" i="78"/>
  <c r="N18" i="78"/>
  <c r="K18" i="78"/>
  <c r="H18" i="78"/>
  <c r="E18" i="78"/>
  <c r="AL17" i="78"/>
  <c r="AK17" i="78"/>
  <c r="AG17" i="78"/>
  <c r="AB17" i="78"/>
  <c r="AA17" i="78"/>
  <c r="V17" i="78"/>
  <c r="U17" i="78"/>
  <c r="O17" i="78"/>
  <c r="N17" i="78"/>
  <c r="K17" i="78"/>
  <c r="H17" i="78"/>
  <c r="E17" i="78"/>
  <c r="AL16" i="78"/>
  <c r="AK16" i="78"/>
  <c r="AG16" i="78"/>
  <c r="AB16" i="78"/>
  <c r="AA16" i="78"/>
  <c r="V16" i="78"/>
  <c r="U16" i="78"/>
  <c r="O16" i="78"/>
  <c r="N16" i="78"/>
  <c r="K16" i="78"/>
  <c r="H16" i="78"/>
  <c r="E16" i="78"/>
  <c r="AL15" i="78"/>
  <c r="AK15" i="78"/>
  <c r="AG15" i="78"/>
  <c r="AB15" i="78"/>
  <c r="AA15" i="78"/>
  <c r="V15" i="78"/>
  <c r="U15" i="78"/>
  <c r="O15" i="78"/>
  <c r="N15" i="78"/>
  <c r="K15" i="78"/>
  <c r="H15" i="78"/>
  <c r="E15" i="78"/>
  <c r="AL14" i="78"/>
  <c r="AK14" i="78"/>
  <c r="AG14" i="78"/>
  <c r="AB14" i="78"/>
  <c r="AA14" i="78"/>
  <c r="V14" i="78"/>
  <c r="U14" i="78"/>
  <c r="O14" i="78"/>
  <c r="N14" i="78"/>
  <c r="K14" i="78"/>
  <c r="H14" i="78"/>
  <c r="E14" i="78"/>
  <c r="AL13" i="78"/>
  <c r="AK13" i="78"/>
  <c r="AG13" i="78"/>
  <c r="AB13" i="78"/>
  <c r="AA13" i="78"/>
  <c r="V13" i="78"/>
  <c r="U13" i="78"/>
  <c r="O13" i="78"/>
  <c r="N13" i="78"/>
  <c r="K13" i="78"/>
  <c r="H13" i="78"/>
  <c r="E13" i="78"/>
  <c r="AL12" i="78"/>
  <c r="AK12" i="78"/>
  <c r="AG12" i="78"/>
  <c r="AB12" i="78"/>
  <c r="AA12" i="78"/>
  <c r="V12" i="78"/>
  <c r="U12" i="78"/>
  <c r="O12" i="78"/>
  <c r="N12" i="78"/>
  <c r="K12" i="78"/>
  <c r="H12" i="78"/>
  <c r="E12" i="78"/>
  <c r="AL11" i="78"/>
  <c r="AK11" i="78"/>
  <c r="AG11" i="78"/>
  <c r="AB11" i="78"/>
  <c r="AA11" i="78"/>
  <c r="V11" i="78"/>
  <c r="U11" i="78"/>
  <c r="O11" i="78"/>
  <c r="N11" i="78"/>
  <c r="K11" i="78"/>
  <c r="H11" i="78"/>
  <c r="E11" i="78"/>
  <c r="AL10" i="78"/>
  <c r="AK10" i="78"/>
  <c r="AG10" i="78"/>
  <c r="AB10" i="78"/>
  <c r="AA10" i="78"/>
  <c r="V10" i="78"/>
  <c r="U10" i="78"/>
  <c r="O10" i="78"/>
  <c r="N10" i="78"/>
  <c r="K10" i="78"/>
  <c r="H10" i="78"/>
  <c r="E10" i="78"/>
  <c r="AL9" i="78"/>
  <c r="AK9" i="78"/>
  <c r="AG9" i="78"/>
  <c r="AB9" i="78"/>
  <c r="AA9" i="78"/>
  <c r="V9" i="78"/>
  <c r="U9" i="78"/>
  <c r="O9" i="78"/>
  <c r="N9" i="78"/>
  <c r="K9" i="78"/>
  <c r="H9" i="78"/>
  <c r="E9" i="78"/>
  <c r="AL8" i="78"/>
  <c r="AK8" i="78"/>
  <c r="AG8" i="78"/>
  <c r="AB8" i="78"/>
  <c r="AA8" i="78"/>
  <c r="V8" i="78"/>
  <c r="U8" i="78"/>
  <c r="O8" i="78"/>
  <c r="N8" i="78"/>
  <c r="K8" i="78"/>
  <c r="H8" i="78"/>
  <c r="E8" i="78"/>
  <c r="AL7" i="78"/>
  <c r="AK7" i="78"/>
  <c r="AG7" i="78"/>
  <c r="AG33" i="78" s="1"/>
  <c r="AB7" i="78"/>
  <c r="AB33" i="78" s="1"/>
  <c r="AA7" i="78"/>
  <c r="AA33" i="78" s="1"/>
  <c r="V7" i="78"/>
  <c r="V33" i="78" s="1"/>
  <c r="U7" i="78"/>
  <c r="U33" i="78" s="1"/>
  <c r="O7" i="78"/>
  <c r="N7" i="78"/>
  <c r="K7" i="78"/>
  <c r="H7" i="78"/>
  <c r="E7" i="78"/>
  <c r="L48" i="77"/>
  <c r="K48" i="77"/>
  <c r="E48" i="77"/>
  <c r="D48" i="77"/>
  <c r="F48" i="77" s="1"/>
  <c r="L47" i="77"/>
  <c r="K47" i="77"/>
  <c r="F47" i="77"/>
  <c r="L46" i="77"/>
  <c r="K46" i="77"/>
  <c r="F46" i="77"/>
  <c r="L45" i="77"/>
  <c r="K45" i="77"/>
  <c r="F45" i="77"/>
  <c r="L44" i="77"/>
  <c r="K44" i="77"/>
  <c r="F44" i="77"/>
  <c r="L43" i="77"/>
  <c r="K43" i="77"/>
  <c r="F43" i="77"/>
  <c r="L42" i="77"/>
  <c r="K42" i="77"/>
  <c r="F42" i="77"/>
  <c r="L41" i="77"/>
  <c r="K41" i="77"/>
  <c r="F41" i="77"/>
  <c r="F37" i="77"/>
  <c r="F36" i="77"/>
  <c r="F35" i="77"/>
  <c r="F34" i="77"/>
  <c r="F33" i="77"/>
  <c r="E32" i="77"/>
  <c r="D32" i="77"/>
  <c r="F31" i="77"/>
  <c r="F29" i="77"/>
  <c r="F28" i="77"/>
  <c r="F27" i="77"/>
  <c r="F25" i="77"/>
  <c r="F24" i="77"/>
  <c r="F23" i="77"/>
  <c r="F22" i="77"/>
  <c r="F21" i="77"/>
  <c r="F20" i="77"/>
  <c r="F19" i="77"/>
  <c r="F18" i="77"/>
  <c r="F16" i="77"/>
  <c r="F15" i="77"/>
  <c r="F14" i="77"/>
  <c r="F13" i="77"/>
  <c r="F12" i="77"/>
  <c r="F11" i="77"/>
  <c r="F10" i="77"/>
  <c r="E8" i="77"/>
  <c r="D8" i="77"/>
  <c r="D7" i="77" s="1"/>
  <c r="F32" i="77" l="1"/>
  <c r="J30" i="79"/>
  <c r="F8" i="77"/>
  <c r="BR33" i="80"/>
  <c r="BD33" i="80"/>
  <c r="K30" i="79"/>
  <c r="E7" i="77"/>
  <c r="F7" i="77" s="1"/>
  <c r="E39" i="75" l="1"/>
  <c r="D39" i="75"/>
  <c r="E38" i="75"/>
  <c r="D38" i="75"/>
  <c r="E37" i="75"/>
  <c r="D37" i="75"/>
  <c r="E36" i="75"/>
  <c r="D36" i="75"/>
  <c r="E35" i="75"/>
  <c r="D35" i="75"/>
  <c r="E34" i="75"/>
  <c r="D34" i="75"/>
  <c r="I28" i="75"/>
  <c r="I27" i="75"/>
  <c r="I26" i="75"/>
  <c r="I25" i="75"/>
  <c r="I24" i="75"/>
  <c r="G24" i="75"/>
  <c r="F24" i="75"/>
  <c r="I23" i="75"/>
  <c r="I22" i="75"/>
  <c r="I21" i="75"/>
  <c r="I20" i="75"/>
  <c r="I19" i="75"/>
  <c r="I18" i="75"/>
  <c r="I17" i="75"/>
  <c r="I16" i="75"/>
  <c r="I15" i="75"/>
  <c r="I14" i="75"/>
  <c r="I13" i="75"/>
  <c r="I12" i="75"/>
  <c r="I11" i="75"/>
  <c r="I10" i="75"/>
  <c r="I9" i="75"/>
  <c r="I8" i="75"/>
  <c r="I7" i="75"/>
  <c r="D66" i="74"/>
  <c r="C66" i="74"/>
  <c r="D65" i="74"/>
  <c r="C65" i="74"/>
  <c r="D64" i="74"/>
  <c r="C64" i="74"/>
  <c r="D63" i="74"/>
  <c r="C63" i="74"/>
  <c r="D62" i="74"/>
  <c r="C62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E23" i="74"/>
  <c r="H22" i="74"/>
  <c r="G21" i="74"/>
  <c r="H21" i="74" s="1"/>
  <c r="F21" i="74"/>
  <c r="E21" i="74"/>
  <c r="D21" i="74"/>
  <c r="C21" i="74"/>
  <c r="H17" i="74"/>
  <c r="H16" i="74"/>
  <c r="F12" i="74"/>
  <c r="H12" i="74" s="1"/>
  <c r="E12" i="74"/>
  <c r="H11" i="74"/>
  <c r="H10" i="74"/>
  <c r="H9" i="74"/>
  <c r="H8" i="74"/>
  <c r="I31" i="73" l="1"/>
  <c r="J31" i="73" s="1"/>
  <c r="H31" i="73"/>
  <c r="E31" i="73"/>
  <c r="F31" i="73" s="1"/>
  <c r="D31" i="73"/>
  <c r="C31" i="73"/>
  <c r="J30" i="73"/>
  <c r="G30" i="73"/>
  <c r="F30" i="73"/>
  <c r="J29" i="73"/>
  <c r="G29" i="73"/>
  <c r="F29" i="73"/>
  <c r="J28" i="73"/>
  <c r="G28" i="73"/>
  <c r="F28" i="73"/>
  <c r="J27" i="73"/>
  <c r="G27" i="73"/>
  <c r="F27" i="73"/>
  <c r="J26" i="73"/>
  <c r="G26" i="73"/>
  <c r="F26" i="73"/>
  <c r="J25" i="73"/>
  <c r="G25" i="73"/>
  <c r="F25" i="73"/>
  <c r="J24" i="73"/>
  <c r="G24" i="73"/>
  <c r="F24" i="73"/>
  <c r="J23" i="73"/>
  <c r="G23" i="73"/>
  <c r="F23" i="73"/>
  <c r="J22" i="73"/>
  <c r="G22" i="73"/>
  <c r="F22" i="73"/>
  <c r="J21" i="73"/>
  <c r="G21" i="73"/>
  <c r="F21" i="73"/>
  <c r="J20" i="73"/>
  <c r="G20" i="73"/>
  <c r="F20" i="73"/>
  <c r="J19" i="73"/>
  <c r="G19" i="73"/>
  <c r="F19" i="73"/>
  <c r="J18" i="73"/>
  <c r="G18" i="73"/>
  <c r="F18" i="73"/>
  <c r="J17" i="73"/>
  <c r="G17" i="73"/>
  <c r="F17" i="73"/>
  <c r="J16" i="73"/>
  <c r="G16" i="73"/>
  <c r="F16" i="73"/>
  <c r="J15" i="73"/>
  <c r="G15" i="73"/>
  <c r="F15" i="73"/>
  <c r="J14" i="73"/>
  <c r="G14" i="73"/>
  <c r="F14" i="73"/>
  <c r="J13" i="73"/>
  <c r="G13" i="73"/>
  <c r="F13" i="73"/>
  <c r="J12" i="73"/>
  <c r="G12" i="73"/>
  <c r="F12" i="73"/>
  <c r="J11" i="73"/>
  <c r="G11" i="73"/>
  <c r="F11" i="73"/>
  <c r="J10" i="73"/>
  <c r="G10" i="73"/>
  <c r="F10" i="73"/>
  <c r="J9" i="73"/>
  <c r="G9" i="73"/>
  <c r="F9" i="73"/>
  <c r="J8" i="73"/>
  <c r="G8" i="73"/>
  <c r="F8" i="73"/>
  <c r="J7" i="73"/>
  <c r="G7" i="73"/>
  <c r="F7" i="73"/>
  <c r="O31" i="72"/>
  <c r="L31" i="72"/>
  <c r="M31" i="72" s="1"/>
  <c r="K31" i="72"/>
  <c r="I31" i="72"/>
  <c r="J31" i="72" s="1"/>
  <c r="H31" i="72"/>
  <c r="G31" i="72"/>
  <c r="F31" i="72"/>
  <c r="E31" i="72"/>
  <c r="C31" i="72"/>
  <c r="D31" i="72" s="1"/>
  <c r="B31" i="72"/>
  <c r="M30" i="72"/>
  <c r="J30" i="72"/>
  <c r="M29" i="72"/>
  <c r="J29" i="72"/>
  <c r="G29" i="72"/>
  <c r="D29" i="72"/>
  <c r="M28" i="72"/>
  <c r="J28" i="72"/>
  <c r="M27" i="72"/>
  <c r="J27" i="72"/>
  <c r="M26" i="72"/>
  <c r="J26" i="72"/>
  <c r="M25" i="72"/>
  <c r="J25" i="72"/>
  <c r="M24" i="72"/>
  <c r="J24" i="72"/>
  <c r="M23" i="72"/>
  <c r="J23" i="72"/>
  <c r="M22" i="72"/>
  <c r="J22" i="72"/>
  <c r="M21" i="72"/>
  <c r="J21" i="72"/>
  <c r="M20" i="72"/>
  <c r="J20" i="72"/>
  <c r="M19" i="72"/>
  <c r="J19" i="72"/>
  <c r="M18" i="72"/>
  <c r="J18" i="72"/>
  <c r="M17" i="72"/>
  <c r="J17" i="72"/>
  <c r="M16" i="72"/>
  <c r="J16" i="72"/>
  <c r="G16" i="72"/>
  <c r="D16" i="72"/>
  <c r="M15" i="72"/>
  <c r="J15" i="72"/>
  <c r="M14" i="72"/>
  <c r="J14" i="72"/>
  <c r="G14" i="72"/>
  <c r="D14" i="72"/>
  <c r="M13" i="72"/>
  <c r="J13" i="72"/>
  <c r="G13" i="72"/>
  <c r="D13" i="72"/>
  <c r="M12" i="72"/>
  <c r="J12" i="72"/>
  <c r="M11" i="72"/>
  <c r="J11" i="72"/>
  <c r="M10" i="72"/>
  <c r="J10" i="72"/>
  <c r="M9" i="72"/>
  <c r="J9" i="72"/>
  <c r="M8" i="72"/>
  <c r="J8" i="72"/>
  <c r="M7" i="72"/>
  <c r="J7" i="72"/>
  <c r="F43" i="71"/>
  <c r="E43" i="71"/>
  <c r="D43" i="71"/>
  <c r="C43" i="71"/>
  <c r="F42" i="71"/>
  <c r="E42" i="71"/>
  <c r="D42" i="71"/>
  <c r="C42" i="71"/>
  <c r="F41" i="71"/>
  <c r="E41" i="71"/>
  <c r="D41" i="71"/>
  <c r="C41" i="71"/>
  <c r="F40" i="71"/>
  <c r="E40" i="71"/>
  <c r="D40" i="71"/>
  <c r="C40" i="71"/>
  <c r="F39" i="71"/>
  <c r="E39" i="71"/>
  <c r="D39" i="71"/>
  <c r="C39" i="71"/>
  <c r="F38" i="71"/>
  <c r="E38" i="71"/>
  <c r="D38" i="71"/>
  <c r="C38" i="71"/>
  <c r="F32" i="71"/>
  <c r="H32" i="71" s="1"/>
  <c r="H31" i="71"/>
  <c r="F31" i="71"/>
  <c r="F30" i="71"/>
  <c r="H30" i="71" s="1"/>
  <c r="H29" i="71"/>
  <c r="F29" i="71"/>
  <c r="F28" i="71"/>
  <c r="H28" i="71" s="1"/>
  <c r="H27" i="71"/>
  <c r="F27" i="71"/>
  <c r="F23" i="71"/>
  <c r="H23" i="71" s="1"/>
  <c r="H22" i="71"/>
  <c r="F22" i="71"/>
  <c r="F21" i="71"/>
  <c r="H21" i="71" s="1"/>
  <c r="H20" i="71"/>
  <c r="F20" i="71"/>
  <c r="F19" i="71"/>
  <c r="H19" i="71" s="1"/>
  <c r="H18" i="71"/>
  <c r="F18" i="71"/>
  <c r="F15" i="71"/>
  <c r="H15" i="71" s="1"/>
  <c r="H14" i="71"/>
  <c r="F14" i="71"/>
  <c r="F13" i="71"/>
  <c r="H13" i="71" s="1"/>
  <c r="H12" i="71"/>
  <c r="F12" i="71"/>
  <c r="F11" i="71"/>
  <c r="H11" i="71" s="1"/>
  <c r="H10" i="71"/>
  <c r="F10" i="71"/>
  <c r="K30" i="70"/>
  <c r="H30" i="70"/>
  <c r="F30" i="70"/>
  <c r="G30" i="70" s="1"/>
  <c r="C30" i="70"/>
  <c r="D30" i="70" s="1"/>
  <c r="I29" i="70"/>
  <c r="G29" i="70"/>
  <c r="D29" i="70"/>
  <c r="I28" i="70"/>
  <c r="G28" i="70"/>
  <c r="D28" i="70"/>
  <c r="I27" i="70"/>
  <c r="G27" i="70"/>
  <c r="D27" i="70"/>
  <c r="I26" i="70"/>
  <c r="G26" i="70"/>
  <c r="D26" i="70"/>
  <c r="I25" i="70"/>
  <c r="G25" i="70"/>
  <c r="D25" i="70"/>
  <c r="I24" i="70"/>
  <c r="G24" i="70"/>
  <c r="D24" i="70"/>
  <c r="I23" i="70"/>
  <c r="G23" i="70"/>
  <c r="D23" i="70"/>
  <c r="I22" i="70"/>
  <c r="G22" i="70"/>
  <c r="D22" i="70"/>
  <c r="I21" i="70"/>
  <c r="G21" i="70"/>
  <c r="D21" i="70"/>
  <c r="I20" i="70"/>
  <c r="G20" i="70"/>
  <c r="D20" i="70"/>
  <c r="I19" i="70"/>
  <c r="G19" i="70"/>
  <c r="D19" i="70"/>
  <c r="I18" i="70"/>
  <c r="G18" i="70"/>
  <c r="D18" i="70"/>
  <c r="I17" i="70"/>
  <c r="G17" i="70"/>
  <c r="D17" i="70"/>
  <c r="I16" i="70"/>
  <c r="G16" i="70"/>
  <c r="D16" i="70"/>
  <c r="I15" i="70"/>
  <c r="G15" i="70"/>
  <c r="D15" i="70"/>
  <c r="I14" i="70"/>
  <c r="G14" i="70"/>
  <c r="D14" i="70"/>
  <c r="I13" i="70"/>
  <c r="G13" i="70"/>
  <c r="D13" i="70"/>
  <c r="I12" i="70"/>
  <c r="G12" i="70"/>
  <c r="D12" i="70"/>
  <c r="I11" i="70"/>
  <c r="G11" i="70"/>
  <c r="D11" i="70"/>
  <c r="I10" i="70"/>
  <c r="G10" i="70"/>
  <c r="D10" i="70"/>
  <c r="I9" i="70"/>
  <c r="G9" i="70"/>
  <c r="D9" i="70"/>
  <c r="I8" i="70"/>
  <c r="G8" i="70"/>
  <c r="D8" i="70"/>
  <c r="I7" i="70"/>
  <c r="G7" i="70"/>
  <c r="D7" i="70"/>
  <c r="K30" i="69"/>
  <c r="J30" i="69"/>
  <c r="H30" i="69"/>
  <c r="E30" i="69"/>
  <c r="G30" i="69" s="1"/>
  <c r="C30" i="69"/>
  <c r="I29" i="69"/>
  <c r="G29" i="69"/>
  <c r="F29" i="69"/>
  <c r="G28" i="69"/>
  <c r="F28" i="69"/>
  <c r="I27" i="69"/>
  <c r="G27" i="69"/>
  <c r="F27" i="69"/>
  <c r="I26" i="69"/>
  <c r="G26" i="69"/>
  <c r="F26" i="69"/>
  <c r="I25" i="69"/>
  <c r="G25" i="69"/>
  <c r="F25" i="69"/>
  <c r="I24" i="69"/>
  <c r="G24" i="69"/>
  <c r="F24" i="69"/>
  <c r="I23" i="69"/>
  <c r="G23" i="69"/>
  <c r="F23" i="69"/>
  <c r="I22" i="69"/>
  <c r="G22" i="69"/>
  <c r="F22" i="69"/>
  <c r="I21" i="69"/>
  <c r="G21" i="69"/>
  <c r="F21" i="69"/>
  <c r="I20" i="69"/>
  <c r="G20" i="69"/>
  <c r="F20" i="69"/>
  <c r="G19" i="69"/>
  <c r="F19" i="69"/>
  <c r="I18" i="69"/>
  <c r="G18" i="69"/>
  <c r="F18" i="69"/>
  <c r="I17" i="69"/>
  <c r="G17" i="69"/>
  <c r="F17" i="69"/>
  <c r="I16" i="69"/>
  <c r="G16" i="69"/>
  <c r="F16" i="69"/>
  <c r="I15" i="69"/>
  <c r="G15" i="69"/>
  <c r="F15" i="69"/>
  <c r="I14" i="69"/>
  <c r="G14" i="69"/>
  <c r="F14" i="69"/>
  <c r="I13" i="69"/>
  <c r="G13" i="69"/>
  <c r="F13" i="69"/>
  <c r="I12" i="69"/>
  <c r="G12" i="69"/>
  <c r="F12" i="69"/>
  <c r="I11" i="69"/>
  <c r="G11" i="69"/>
  <c r="F11" i="69"/>
  <c r="I10" i="69"/>
  <c r="G10" i="69"/>
  <c r="F10" i="69"/>
  <c r="G9" i="69"/>
  <c r="F9" i="69"/>
  <c r="I8" i="69"/>
  <c r="G8" i="69"/>
  <c r="F8" i="69"/>
  <c r="I7" i="69"/>
  <c r="G7" i="69"/>
  <c r="F7" i="69"/>
  <c r="G36" i="68"/>
  <c r="F36" i="68"/>
  <c r="E36" i="68"/>
  <c r="D36" i="68"/>
  <c r="G35" i="68"/>
  <c r="F35" i="68"/>
  <c r="E35" i="68"/>
  <c r="D35" i="68"/>
  <c r="G34" i="68"/>
  <c r="F34" i="68"/>
  <c r="E34" i="68"/>
  <c r="D34" i="68"/>
  <c r="G33" i="68"/>
  <c r="F33" i="68"/>
  <c r="E33" i="68"/>
  <c r="D33" i="68"/>
  <c r="G32" i="68"/>
  <c r="F32" i="68"/>
  <c r="E32" i="68"/>
  <c r="D32" i="68"/>
  <c r="G31" i="68"/>
  <c r="F31" i="68"/>
  <c r="E31" i="68"/>
  <c r="D31" i="68"/>
  <c r="G22" i="68"/>
  <c r="I22" i="68" s="1"/>
  <c r="I21" i="68"/>
  <c r="G21" i="68"/>
  <c r="G20" i="68"/>
  <c r="I20" i="68" s="1"/>
  <c r="I19" i="68"/>
  <c r="G19" i="68"/>
  <c r="G18" i="68"/>
  <c r="I18" i="68" s="1"/>
  <c r="I17" i="68"/>
  <c r="G17" i="68"/>
  <c r="G15" i="68"/>
  <c r="I15" i="68" s="1"/>
  <c r="I12" i="68"/>
  <c r="G12" i="68"/>
  <c r="G11" i="68"/>
  <c r="I11" i="68" s="1"/>
  <c r="I10" i="68"/>
  <c r="G10" i="68"/>
  <c r="G9" i="68"/>
  <c r="I9" i="68" s="1"/>
  <c r="I8" i="68"/>
  <c r="G8" i="68"/>
  <c r="G7" i="68"/>
  <c r="I7" i="68" s="1"/>
  <c r="I30" i="70" l="1"/>
  <c r="G31" i="73"/>
  <c r="I30" i="69"/>
  <c r="F30" i="69"/>
  <c r="F6" i="59"/>
  <c r="Q15" i="58" l="1"/>
  <c r="Q8" i="58"/>
  <c r="Q9" i="58"/>
  <c r="Q10" i="58"/>
  <c r="Q11" i="58"/>
  <c r="Q12" i="58"/>
  <c r="Q13" i="58"/>
  <c r="Q14" i="58"/>
  <c r="Q7" i="58"/>
  <c r="B31" i="60" l="1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8" i="60"/>
  <c r="D7" i="60"/>
  <c r="C7" i="60"/>
  <c r="I30" i="59"/>
  <c r="H30" i="59"/>
  <c r="G30" i="59"/>
  <c r="I29" i="59"/>
  <c r="H29" i="59"/>
  <c r="G29" i="59"/>
  <c r="I28" i="59"/>
  <c r="H28" i="59"/>
  <c r="G28" i="59"/>
  <c r="I27" i="59"/>
  <c r="H27" i="59"/>
  <c r="G27" i="59"/>
  <c r="I26" i="59"/>
  <c r="H26" i="59"/>
  <c r="G26" i="59"/>
  <c r="I25" i="59"/>
  <c r="H25" i="59"/>
  <c r="G25" i="59"/>
  <c r="I24" i="59"/>
  <c r="H24" i="59"/>
  <c r="G24" i="59"/>
  <c r="I23" i="59"/>
  <c r="H23" i="59"/>
  <c r="G23" i="59"/>
  <c r="I22" i="59"/>
  <c r="H22" i="59"/>
  <c r="G22" i="59"/>
  <c r="I21" i="59"/>
  <c r="H21" i="59"/>
  <c r="G21" i="59"/>
  <c r="I20" i="59"/>
  <c r="H20" i="59"/>
  <c r="G20" i="59"/>
  <c r="I19" i="59"/>
  <c r="H19" i="59"/>
  <c r="G19" i="59"/>
  <c r="I18" i="59"/>
  <c r="H18" i="59"/>
  <c r="G18" i="59"/>
  <c r="I17" i="59"/>
  <c r="H17" i="59"/>
  <c r="G17" i="59"/>
  <c r="I16" i="59"/>
  <c r="H16" i="59"/>
  <c r="G16" i="59"/>
  <c r="I15" i="59"/>
  <c r="H15" i="59"/>
  <c r="G15" i="59"/>
  <c r="I14" i="59"/>
  <c r="H14" i="59"/>
  <c r="G14" i="59"/>
  <c r="I13" i="59"/>
  <c r="H13" i="59"/>
  <c r="G13" i="59"/>
  <c r="I12" i="59"/>
  <c r="H12" i="59"/>
  <c r="G12" i="59"/>
  <c r="I11" i="59"/>
  <c r="H11" i="59"/>
  <c r="G11" i="59"/>
  <c r="I10" i="59"/>
  <c r="H10" i="59"/>
  <c r="G10" i="59"/>
  <c r="I9" i="59"/>
  <c r="H9" i="59"/>
  <c r="G9" i="59"/>
  <c r="I8" i="59"/>
  <c r="H8" i="59"/>
  <c r="G8" i="59"/>
  <c r="I7" i="59"/>
  <c r="H7" i="59"/>
  <c r="G7" i="59"/>
  <c r="I6" i="59"/>
  <c r="E6" i="59"/>
  <c r="H6" i="59" s="1"/>
  <c r="B7" i="60" l="1"/>
  <c r="G6" i="59"/>
</calcChain>
</file>

<file path=xl/comments1.xml><?xml version="1.0" encoding="utf-8"?>
<comments xmlns="http://schemas.openxmlformats.org/spreadsheetml/2006/main">
  <authors>
    <author>altaa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imes New Roman Mon"/>
            <family val="1"/>
          </rPr>
          <t>R-îîñ áè÷èæ àâñíàà îðóóëíà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imes New Roman Mon"/>
            <family val="1"/>
          </rPr>
          <t>R-îîñ áè÷èæ àâñíàà îðóóëíà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imes New Roman Mon"/>
            <family val="1"/>
          </rPr>
          <t xml:space="preserve">Òºñºâò ãàçðûí ººðèéí îðëîãî Revenue and Cost-îîñ àâòîìàòààð îðæ èðíý. 
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10,11,12-</t>
        </r>
        <r>
          <rPr>
            <sz val="8"/>
            <color indexed="81"/>
            <rFont val="Times New Roman Mon"/>
            <family val="1"/>
          </rPr>
          <t xml:space="preserve">òîé =áàéõ ¸ñòîé. 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imes New Roman Mon"/>
            <family val="1"/>
          </rPr>
          <t xml:space="preserve">Òºñºâò ãàçðûí ººðèéí îðëîãî Revenue and Cost-îîñ àâòîìàòààð îðæ èðíý. 
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10,11,12-</t>
        </r>
        <r>
          <rPr>
            <sz val="8"/>
            <color indexed="81"/>
            <rFont val="Times New Roman Mon"/>
            <family val="1"/>
          </rPr>
          <t xml:space="preserve">òîé =áàéõ ¸ñòîé. 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773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773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E46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H46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D47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E47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G5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38</t>
        </r>
      </text>
    </comment>
    <comment ref="H50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38</t>
        </r>
      </text>
    </comment>
    <comment ref="H51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37</t>
        </r>
      </text>
    </comment>
    <comment ref="D5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</t>
        </r>
      </text>
    </comment>
    <comment ref="G5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</t>
        </r>
      </text>
    </comment>
    <comment ref="H5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1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48</t>
        </r>
      </text>
    </comment>
    <comment ref="H53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48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49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49</t>
        </r>
      </text>
    </comment>
  </commentList>
</comments>
</file>

<file path=xl/comments2.xml><?xml version="1.0" encoding="utf-8"?>
<comments xmlns="http://schemas.openxmlformats.org/spreadsheetml/2006/main">
  <authors>
    <author>altaa</author>
  </authors>
  <commentList>
    <comment ref="D41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773
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773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776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778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E44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779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42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42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758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altaa:</t>
        </r>
        <r>
          <rPr>
            <sz val="8"/>
            <color indexed="81"/>
            <rFont val="Tahoma"/>
            <family val="2"/>
          </rPr>
          <t xml:space="preserve">
758</t>
        </r>
      </text>
    </comment>
  </commentList>
</comments>
</file>

<file path=xl/sharedStrings.xml><?xml version="1.0" encoding="utf-8"?>
<sst xmlns="http://schemas.openxmlformats.org/spreadsheetml/2006/main" count="934" uniqueCount="467">
  <si>
    <t>Õóâü</t>
  </si>
  <si>
    <t>Àëàã-Ýðäýíý</t>
  </si>
  <si>
    <t>Àðáóëàã</t>
  </si>
  <si>
    <t>Áàÿíç¿ðõ</t>
  </si>
  <si>
    <t>Á¿ðýíòîãòîõ</t>
  </si>
  <si>
    <t>Ãàëò</t>
  </si>
  <si>
    <t>Æàðãàëàíò</t>
  </si>
  <si>
    <t>Èõ-Óóë</t>
  </si>
  <si>
    <t>Ðàøààíò</t>
  </si>
  <si>
    <t>Òàðèàëàí</t>
  </si>
  <si>
    <t>Òîñîíöýíãýë</t>
  </si>
  <si>
    <t>Òºìºðáóëàã</t>
  </si>
  <si>
    <t>Ò¿íýë</t>
  </si>
  <si>
    <t>Óëààí-Óóë</t>
  </si>
  <si>
    <t>Öýöýðëýã</t>
  </si>
  <si>
    <t>Ýðäýíýáóëãàí</t>
  </si>
  <si>
    <t>Õàòãàë</t>
  </si>
  <si>
    <t>Ìºðºí</t>
  </si>
  <si>
    <t>Ä¿í</t>
  </si>
  <si>
    <t>Ðýí÷èíëõ¿ìáý</t>
  </si>
  <si>
    <t>Öàãààííóóð</t>
  </si>
  <si>
    <t>¯¿íýýñ</t>
  </si>
  <si>
    <t>¯ç¿¿ëýëò</t>
  </si>
  <si>
    <t xml:space="preserve">                                                                                                  BANK DATA OF KHUVSGUL AIMAG</t>
  </si>
  <si>
    <t>ÕÀÀí áàíê</t>
  </si>
  <si>
    <t>Ìîíãîë áàíê</t>
  </si>
  <si>
    <t>ÕÀÑ áàíê</t>
  </si>
  <si>
    <t>Òºðèéí áàíê</t>
  </si>
  <si>
    <t xml:space="preserve">Êàïèòàë áàíê </t>
  </si>
  <si>
    <t xml:space="preserve">Ãîëîìò áàíê </t>
  </si>
  <si>
    <t>2014 îí</t>
  </si>
  <si>
    <t>Îðëîãî</t>
  </si>
  <si>
    <t>Ìîíãîë áàíêíààñ àâñàí</t>
  </si>
  <si>
    <t>Êàññààð îðñîí</t>
  </si>
  <si>
    <t>Çàðëàãà</t>
  </si>
  <si>
    <t>Ìîíãîë áàíêèíä ºãñºí</t>
  </si>
  <si>
    <t>Öýâýð çàðëàãà</t>
  </si>
  <si>
    <t>Çýýëèéí ºðèéí ¿ëäýãäýë</t>
  </si>
  <si>
    <t>Õóãàöàà õýòýðñýí</t>
  </si>
  <si>
    <t>×àíàðã¿é çýýë</t>
  </si>
  <si>
    <t>Õàäãàëàìæèéí ¿ëäýãäýë</t>
  </si>
  <si>
    <t>Õàðèëöàõûí ¿ëäýãäýë</t>
  </si>
  <si>
    <t>(ºññºí ä¿íãýýð ìÿí. òºãðºãººð)</t>
  </si>
  <si>
    <t>Ñóìûí íýð</t>
  </si>
  <si>
    <t xml:space="preserve">Óðüä îíîîñ ºññºí áóóðñàí </t>
  </si>
  <si>
    <t>Òºëºâëºãºº</t>
  </si>
  <si>
    <t>Ã¿éöýòãýë</t>
  </si>
  <si>
    <t>Á¯ÃÄ</t>
  </si>
  <si>
    <t xml:space="preserve">Õàíõ </t>
  </si>
  <si>
    <t>Öàãààí-óóë</t>
  </si>
  <si>
    <t>Öàãààí-¿¿ð</t>
  </si>
  <si>
    <t>×àíäìàíü-ºíäºð</t>
  </si>
  <si>
    <t>Øèíý-èäýð</t>
  </si>
  <si>
    <t>òºëºâëºãºº</t>
  </si>
  <si>
    <t>ã¿éöýòãýë</t>
  </si>
  <si>
    <t>ÍÈÉÃÌÈÉÍ ÄÀÀÒÃÀËÛÍ ÑÀÍÃÈÉÍ  ÀÂËÀÃÛÍ ÌÝÄÝÝ</t>
  </si>
  <si>
    <t>RECEIVABLE OF SOCIAL INSURANCE FUND</t>
  </si>
  <si>
    <t>Øèìòãýëèéí àâëàãà Á¯ÃÄ</t>
  </si>
  <si>
    <t>Óðüä îíû àâëàãûí ¿ëäýãäýë</t>
  </si>
  <si>
    <t>Ýíý îíä øèíýýð ¿¿ññýí àâëàãà</t>
  </si>
  <si>
    <t>ÕªÂÑÃªË ÀÉÌÃÈÉÍ ÕÝÐÝÃËÝÝÍÈÉ ÁÀÐÀÀ ¯ÉË×ÈËÃÝÝÍÈÉ  ¯ÍÈÉÍ ÈÍÄÅÊÑ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</si>
  <si>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</si>
  <si>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</si>
  <si>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</si>
  <si>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</si>
  <si>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</si>
  <si>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</si>
  <si>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</si>
  <si>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</si>
  <si>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</si>
  <si>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</si>
  <si>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</si>
  <si>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</si>
  <si>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</si>
  <si>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</si>
  <si>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</si>
  <si>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</si>
  <si>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</si>
  <si>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</si>
  <si>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</si>
  <si>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</si>
  <si>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</si>
  <si>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</si>
  <si>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</si>
  <si>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</si>
  <si>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</si>
  <si>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</si>
  <si>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</si>
  <si>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</si>
  <si>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</si>
  <si>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</si>
  <si>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</si>
  <si>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</si>
  <si>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</si>
  <si>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</si>
  <si>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</si>
  <si>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</si>
  <si>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</si>
  <si>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</si>
  <si>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</si>
  <si>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</si>
  <si>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</si>
  <si>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</si>
  <si>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</si>
  <si>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</si>
  <si>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</si>
  <si>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</si>
  <si>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</si>
  <si>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</si>
  <si>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</si>
  <si>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</si>
  <si>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</si>
  <si>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</si>
  <si>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</si>
  <si>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</si>
  <si>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</si>
  <si>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</si>
  <si>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</si>
  <si>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</si>
  <si>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</si>
  <si>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</si>
  <si>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</si>
  <si>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</si>
  <si>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</si>
  <si>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</si>
  <si>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</si>
  <si>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</si>
  <si>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</si>
  <si>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</si>
  <si>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</si>
  <si>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</si>
  <si>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</si>
  <si>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</si>
  <si>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</si>
  <si>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</si>
  <si>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</si>
  <si>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</si>
  <si>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</si>
  <si>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2015 îí</t>
  </si>
  <si>
    <t>2014-12</t>
  </si>
  <si>
    <t>2015-04</t>
  </si>
  <si>
    <t>2014-04</t>
  </si>
  <si>
    <t>2014 он</t>
  </si>
  <si>
    <t>2015 он</t>
  </si>
  <si>
    <t>Зээлийн өрийн үлдэгдэл</t>
  </si>
  <si>
    <t>Ýõíèé 9 ñàð</t>
  </si>
  <si>
    <t>2015-09</t>
  </si>
  <si>
    <t xml:space="preserve">ÕªÂÑÃªË ÀÉÌÃÈÉÍ ÁÀÍÊÓÓÄÛÍ 2015 ÎÍÛ 10-Ð ÑÀÐÛÍ ÌÝÄÝÝ                                                                                                                                                                                             </t>
  </si>
  <si>
    <t>ÍÈÉÃÌÈÉÍ ÄÀÀÒÃÀËÛÍ ØÈÌÒÃÝËÈÉÍ ÎÐËÎÃÛÍ 2015 ÎÍÛ 10 ÑÀÐÛÍ ÌÝÄÝÝÃ 2014 ÎÍÛ                                                              ÌªÍ ¯ÅÒÝÉ ÕÀÐÜÖÓÓËÑÀÍ ÁÀÉÄÀË</t>
  </si>
  <si>
    <t>2015 îíû 11 ñàðûí 04-íèé áàéäëààð                                                   (ìÿí.òºã)</t>
  </si>
  <si>
    <t>ЗҮЙ БУСААР ХОРОГДСОН ТОМ МАЛ, малын төрлөөр, мянган толгойгоор</t>
  </si>
  <si>
    <t>Ýõíèé 10 ñàð</t>
  </si>
  <si>
    <t>Äóíäæààñ</t>
  </si>
  <si>
    <t>Äóíäàæ</t>
  </si>
  <si>
    <t>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</si>
  <si>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</si>
  <si>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</si>
  <si>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</si>
  <si>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</si>
  <si>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</si>
  <si>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</si>
  <si>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</si>
  <si>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</si>
  <si>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</si>
  <si>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</si>
  <si>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</si>
  <si>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</si>
  <si>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á¿ã ä</t>
  </si>
  <si>
    <t>òýìýý</t>
  </si>
  <si>
    <t>àäóó</t>
  </si>
  <si>
    <t>¿õýð</t>
  </si>
  <si>
    <t>õîíü</t>
  </si>
  <si>
    <t>ÿìàà</t>
  </si>
  <si>
    <t>ЗҮЙ БУСААР ХОРОГДСОН ТОМ МАЛ, сумаар, толгойгоор</t>
  </si>
  <si>
    <t>Ä.ä</t>
  </si>
  <si>
    <t>Ñóìäûí íýðñ</t>
  </si>
  <si>
    <t>Õîðîãäîë ýõíèé 10 ñàðä</t>
  </si>
  <si>
    <t>¯¿íýýñ: ºâ÷íººð</t>
  </si>
  <si>
    <t>Òîî</t>
  </si>
  <si>
    <t>Õîðîãäîëä ýçëýõ õóâü</t>
  </si>
  <si>
    <t>îíû ýõíèé ìàëä ýçëýõ õóâü</t>
  </si>
  <si>
    <t>Çºð¿¿ +, -</t>
  </si>
  <si>
    <t>Àëàã  Ýðäýíý</t>
  </si>
  <si>
    <t>Èõ óóë</t>
  </si>
  <si>
    <t>Ðåí÷èíëõ¿ìáý</t>
  </si>
  <si>
    <t>Óëààí óóë</t>
  </si>
  <si>
    <t>Õàíõ</t>
  </si>
  <si>
    <t>Öàãààí óóë</t>
  </si>
  <si>
    <t xml:space="preserve">Öàãààí ¿¿ð </t>
  </si>
  <si>
    <t>×àíäìàíü ªíäºð</t>
  </si>
  <si>
    <t>Øèíý èäýð</t>
  </si>
  <si>
    <t>Öàãààí íóóð</t>
  </si>
  <si>
    <t>Ä¯Í</t>
  </si>
  <si>
    <t>ТӨЛ БОЙЖИЛТ, сумаар, толгойгоор</t>
  </si>
  <si>
    <t>Òºëëºñºí ýõ</t>
  </si>
  <si>
    <t>Õîðîãäñîí òºë</t>
  </si>
  <si>
    <t>Áîéæèæ áóé òºë</t>
  </si>
  <si>
    <t>Òºëëºëòèéí õóâü</t>
  </si>
  <si>
    <t>Эхний 09 ñàð</t>
  </si>
  <si>
    <t>Áîéæèëòèéí õóâü</t>
  </si>
  <si>
    <t>õ</t>
  </si>
  <si>
    <t>x</t>
  </si>
  <si>
    <t>ТӨЛ БОЙЖИЛТ, төрлөөр, мянган толгойгоор</t>
  </si>
  <si>
    <t xml:space="preserve">Áîéæñîí òºë </t>
  </si>
  <si>
    <t>Бүгд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</si>
  <si>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</si>
  <si>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</si>
  <si>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</si>
  <si>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</si>
  <si>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</si>
  <si>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</si>
  <si>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Ботго</t>
  </si>
  <si>
    <t>Унага</t>
  </si>
  <si>
    <t>Тугал</t>
  </si>
  <si>
    <t>Хурга</t>
  </si>
  <si>
    <t>Ишиг</t>
  </si>
  <si>
    <t>ÓÐÃÀÖ ÕÓÐÀÀËÒ, сумаар</t>
  </si>
  <si>
    <t>тонн</t>
  </si>
  <si>
    <t>¯ð òàðèà</t>
  </si>
  <si>
    <t>Óëààí áóóäàé</t>
  </si>
  <si>
    <t>Òºìñ</t>
  </si>
  <si>
    <t>Õ¿íñíèé íîãîî</t>
  </si>
  <si>
    <t>Çºð¿¿</t>
  </si>
  <si>
    <t>Öàãààí-Óóë</t>
  </si>
  <si>
    <t>Öàãààí-¯¿ð</t>
  </si>
  <si>
    <t>×àíäìàíü-ªíäºð</t>
  </si>
  <si>
    <t>Øèíý-Èäýð</t>
  </si>
  <si>
    <t>ÀÉÌÃÈÉÍ  ªÂÑ  ÕÀÄËÀÍ,ÒÝÆÝÝË  ÁÝËÒÃÝËÒ  /òîíí/</t>
  </si>
  <si>
    <t>ªâñ</t>
  </si>
  <si>
    <t>2014 îíîîñ çºð¿¿</t>
  </si>
  <si>
    <t>Ãàð òýæýýë</t>
  </si>
  <si>
    <t>Äààëãàâàð</t>
  </si>
  <si>
    <t>2015.11.04</t>
  </si>
  <si>
    <t>ÝÐ¯¯Ë ÌÝÍÄ</t>
  </si>
  <si>
    <t>Òºðºëò, íàñ áàðàëò, õàëäâàðò ºâ÷èí</t>
  </si>
  <si>
    <t>Үзүүлэлт</t>
  </si>
  <si>
    <t>Эхний 10 сарын байдлаар</t>
  </si>
  <si>
    <t>2014 оноос                 (+, -)</t>
  </si>
  <si>
    <t xml:space="preserve"> À.Òºðºëò</t>
  </si>
  <si>
    <t>Àìàðæñàí ýõèéí òîî</t>
  </si>
  <si>
    <t>Àìüä òºðñºí õ¿¿õýä</t>
  </si>
  <si>
    <t xml:space="preserve">Òºðºëòººñ ýíäñýí ýõ </t>
  </si>
  <si>
    <t>0-1 íàñíû õ¿¿õäèéí ýíäýãäýë</t>
  </si>
  <si>
    <t>1-5 íàñíû õ¿¿õäèéí ýíäýãäýë</t>
  </si>
  <si>
    <t xml:space="preserve">  Á.Íàñ áàðàëò</t>
  </si>
  <si>
    <t>Á¿ãä</t>
  </si>
  <si>
    <t>¯¿íýýñ:Ýìíýëýãò</t>
  </si>
  <si>
    <t>Â. Õàëäâàðò ºâ÷íººð ºâ÷ëºã÷èä</t>
  </si>
  <si>
    <t>- Õ¿íñíýýñ ãàðàëòàé áàêòåðò õîðäëîãî</t>
  </si>
  <si>
    <t>- Ãåïàòèò</t>
  </si>
  <si>
    <t>- Ãåïàòèòийн нас баралт</t>
  </si>
  <si>
    <t>- Ìýíýí</t>
  </si>
  <si>
    <t>- Öóñàí ñóóëãà</t>
  </si>
  <si>
    <t>- Ñàõóó</t>
  </si>
  <si>
    <t>- Áàëíàä</t>
  </si>
  <si>
    <t>- Óëààíóóä</t>
  </si>
  <si>
    <t>- Óëààí бурхан</t>
  </si>
  <si>
    <t>- Ñàëüìîíåëëîç</t>
  </si>
  <si>
    <t>- Ñàëõèí öýöýã</t>
  </si>
  <si>
    <t>- Òýìá¿¿</t>
  </si>
  <si>
    <t>- Õàìóó</t>
  </si>
  <si>
    <t>- Ñ¿ðüåý</t>
  </si>
  <si>
    <t>- Ñ¿ðüåýгийн нас баралт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</si>
  <si>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</si>
  <si>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</si>
  <si>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</si>
  <si>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</si>
  <si>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</si>
  <si>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</si>
  <si>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</si>
  <si>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</si>
  <si>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</si>
  <si>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</si>
  <si>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</si>
  <si>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</si>
  <si>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</si>
  <si>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</si>
  <si>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</si>
  <si>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</si>
  <si>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Улаан - сэргэнэ</t>
  </si>
  <si>
    <t>- Тарваган тахал</t>
  </si>
  <si>
    <t>- Татран</t>
  </si>
  <si>
    <t>íàñ áàðàëò</t>
  </si>
  <si>
    <t>ÃÝÌÒ ÕÝÐÝÃ, ÇªÐ×ÈË</t>
  </si>
  <si>
    <t>2014 оноос    /+ - /</t>
  </si>
  <si>
    <t>Ãàðñàí á¿õ ãýìò õýðýã</t>
  </si>
  <si>
    <t>Ãýìò õýðýãò õîëáîãäñîí õ¿í</t>
  </si>
  <si>
    <t xml:space="preserve">   - õ¿í àìèíû</t>
  </si>
  <si>
    <t xml:space="preserve">   -òàíõàéí</t>
  </si>
  <si>
    <t xml:space="preserve">   -èðãýäèéí ýð¿¿ë ìýíäèéí ýñðýã</t>
  </si>
  <si>
    <t xml:space="preserve">   - õ¿÷èíãèéí </t>
  </si>
  <si>
    <t xml:space="preserve">   -äýýðìèéí /147/</t>
  </si>
  <si>
    <t xml:space="preserve">   -àâòî îñëûí</t>
  </si>
  <si>
    <t xml:space="preserve">   - ãàëûí</t>
  </si>
  <si>
    <t xml:space="preserve">   -èðãýäèéí ºì÷èéí õóëãàé /145/</t>
  </si>
  <si>
    <t xml:space="preserve">    ¯¿íýýñ: -ìàëûí</t>
  </si>
  <si>
    <t xml:space="preserve">                  ýä õºðºíãèéí </t>
  </si>
  <si>
    <t>Байгаль хамгаалах журмын эсрэг</t>
  </si>
  <si>
    <t xml:space="preserve">   -áóñàä ãýìò õýðýã</t>
  </si>
  <si>
    <t>Ñîãòóóãààð ¿éëäñýí õýðýã</t>
  </si>
  <si>
    <t>Á¿ëýãëýí ¿éëäñýí õýðýã</t>
  </si>
  <si>
    <t>Íàñàíä õ¿ðýýã¿é õ¿ì¿¿ñèéí ¿éëäñýí õýðýã</t>
  </si>
  <si>
    <t>Àæèë, ñóðãóóëüã¿é õ¿ì¿¿ñèéí ¿éëäñýí õýðýã</t>
  </si>
  <si>
    <t>Ãýìò õýðãèéí /íàñ áàðñàí/</t>
  </si>
  <si>
    <t xml:space="preserve">    óðøãààð          /ãýìòñýí/</t>
  </si>
  <si>
    <t>Áàðèâ÷ëàãäñàí</t>
  </si>
  <si>
    <t xml:space="preserve">Ýð¿¿ëæ¿¿ëñýí </t>
  </si>
  <si>
    <t xml:space="preserve"> </t>
  </si>
  <si>
    <t>Íèéò ãýìò õýðýã</t>
  </si>
  <si>
    <t>ÀÉÌÃÈÉÍ ÍÝÃÄÑÝÍ ÒªÑªÂ  / ìÿí.òºã /</t>
  </si>
  <si>
    <t>ºññºí ä¿íãýýð</t>
  </si>
  <si>
    <t>2014 îí  10-ð ñàð</t>
  </si>
  <si>
    <t>2015 îí  10-ð ñàð</t>
  </si>
  <si>
    <t>Òºë</t>
  </si>
  <si>
    <t>Ã¿éö</t>
  </si>
  <si>
    <t>À</t>
  </si>
  <si>
    <t>À. ÎÐËÎÃÎ /II+Y/</t>
  </si>
  <si>
    <t>II</t>
  </si>
  <si>
    <t>Óðñãàë îðëîãî /III+IY/</t>
  </si>
  <si>
    <t>III</t>
  </si>
  <si>
    <t>Òàòâàðûí îðëîãî /1+2+3+4/</t>
  </si>
  <si>
    <t>Îðëîãûí àëáàí òàòâàð /1,1+1,2/</t>
  </si>
  <si>
    <t>1.1 õ¿í àì îðëîãûí àëáàí òàòâàð</t>
  </si>
  <si>
    <t xml:space="preserve">     öàëèí, õºäºëìºðèéí õºëñ, ò¿¿íòýé àäèëòãàõ îðëîãî</t>
  </si>
  <si>
    <t xml:space="preserve">       õóâèàðàà àæ àõóé ýðõýëñíèé îðëîãî</t>
  </si>
  <si>
    <t xml:space="preserve">       õóâèéí ìàë á¿õèé èðãýíèé îðëîãî</t>
  </si>
  <si>
    <t xml:space="preserve">     îðëîãûã íü òóõàé á¿ð òîäîðõîéëîõ áîëîìæã¿é àæèë, õóâèàðàà ýðõëýã÷ èðãýíèé îðëîãûí àëáàí òàòâàð </t>
  </si>
  <si>
    <t xml:space="preserve">       õàäãàëàìæèéí õ¿¿ãèéí îðëîãî</t>
  </si>
  <si>
    <t xml:space="preserve">       Áóñàä îðëîãî </t>
  </si>
  <si>
    <t xml:space="preserve">1.2. Àæ àõóéí íýãæ, áàéãóóëëàãûí îðëîãûí àëáàí òàòâàð </t>
  </si>
  <si>
    <t>ªì÷èéí òàòâàð</t>
  </si>
  <si>
    <t xml:space="preserve">      ¿ë õºäëºõ õºðºíãèéí </t>
  </si>
  <si>
    <t xml:space="preserve">      áóóíû àëáàí òàòâàð</t>
  </si>
  <si>
    <t>Äàõèí õóâààðèëàëò</t>
  </si>
  <si>
    <t xml:space="preserve"> ÍªÀÒûí øèëæ¿¿ëýã</t>
  </si>
  <si>
    <t>Óëñûí òºñâººñ àâñàí ñàíõ¿¿ãèéí äýìæëýã</t>
  </si>
  <si>
    <t>Орон нутгийн хөгжлийн нэгдсэн сангаас шилжүүлсэн орлого</t>
  </si>
  <si>
    <t>Òóñãàé çîðèóëàëòûí øèëæ¿¿ëãýýñ ñàíõ¿¿æèõ</t>
  </si>
  <si>
    <t>Áóñàä òàòâàð /òºëáºð, õóðààìæ/</t>
  </si>
  <si>
    <t xml:space="preserve">     óëñûí òýìäýãòèéí õóðààìæ</t>
  </si>
  <si>
    <t xml:space="preserve">     àøèãò ìàëòìàëûí íººö àøèãëàñíû òºëáºð</t>
  </si>
  <si>
    <t xml:space="preserve">     àâòî òýýâðèéí áîëîí ººðºº ÿâàã÷ õýðýãñëèéí àëáàí òàòâàð</t>
  </si>
  <si>
    <t xml:space="preserve">     ãàçðûí òºëáºð</t>
  </si>
  <si>
    <t xml:space="preserve">     îéãîîñ õýðýãëýýíèé ìîä, ò¿ëýý áýëòãýæ àøèãëàñíû òºëáºð</t>
  </si>
  <si>
    <t xml:space="preserve">    àøèãò ìàëòìàëààñ áóñàä áàéãàëèéí áàÿëàã àøèãëàõàä îëãîõ ýðõèéí çºâøººðëèéí õóðààìæ</t>
  </si>
  <si>
    <t xml:space="preserve">     áàéãàëèéí óðãàìàë àøèãëàñíû òºëáºð</t>
  </si>
  <si>
    <t xml:space="preserve">    àãíóóðûí íººö àøèãëàñíû òºëáºð, àí àìüòàí àãíàõ, áàðèõ çºâøººðëèéí õóðààìæ</t>
  </si>
  <si>
    <t xml:space="preserve">    ºâ çàëãàìæëàë, áýëýãëýëèéí àëáàí òàòâàð</t>
  </si>
  <si>
    <t xml:space="preserve">    ò¿ãýýìýë òàðõàöòàé àøèãò ìàëòìàë àøèãëàñíû òºëáºð </t>
  </si>
  <si>
    <t xml:space="preserve">    ðàøààí óñ àøèãëàñíû òºëáºð</t>
  </si>
  <si>
    <t>Áóñàä òºëáºð õóðààìæ</t>
  </si>
  <si>
    <t>IY</t>
  </si>
  <si>
    <t>Òàòâàðûí áóñ îðëîãî</t>
  </si>
  <si>
    <t xml:space="preserve">    òºñºâò ãàçðûí ººðèéí îðëîãî</t>
  </si>
  <si>
    <t xml:space="preserve">    õ¿¿, òîðãóóëèéí îðëîãî</t>
  </si>
  <si>
    <t xml:space="preserve">    áóñàä îðëîãî</t>
  </si>
  <si>
    <t>Y</t>
  </si>
  <si>
    <t>Õºðºíãèéí îðëîãî</t>
  </si>
  <si>
    <t>Á.ÇÀÐËÀÃÀ</t>
  </si>
  <si>
    <t>Öàëèí õºëñºíä</t>
  </si>
  <si>
    <t>Íèéãìèéí äààòãàëûí  øèìòãýëä</t>
  </si>
  <si>
    <t>Ýð¿¿ë ìýíäèéí äààòãàëä</t>
  </si>
  <si>
    <t>Áàðàà ã¿éëãýýíèé áóñàä</t>
  </si>
  <si>
    <t>Õºðºíãº îðóóëàëòàä</t>
  </si>
  <si>
    <t>Òàòààñ áà óðñãàë øèëæ¿¿ëýã</t>
  </si>
  <si>
    <t>Áóñàä çàðäàë</t>
  </si>
  <si>
    <t>ÇÀÐËÀÃÛÍ Ä¯Í</t>
  </si>
  <si>
    <t>ÀÂËÀÃÀ</t>
  </si>
  <si>
    <t>ªÃËªÃ</t>
  </si>
  <si>
    <t>ÀÉÌÃÈÉÍ ÎÐÎÍ ÍÓÒÃÈÉÍ ÁÎËÎÍ ÓËÑÛÍ ÒªÑÂÈÉÍ ÎÐËÎÃÎ</t>
  </si>
  <si>
    <t>Ìºð</t>
  </si>
  <si>
    <t>10 ñàð</t>
  </si>
  <si>
    <t>Á</t>
  </si>
  <si>
    <t xml:space="preserve">ÎÐÎÍ ÍÓÒÃÈÉÍ ÁÎËÎÍ ÓËÑÛÍ ÒªÑÂÈÉÍ ÍÈÉÒ Ä¯Í </t>
  </si>
  <si>
    <t>ÎÐÎÍ ÍÓÒÃÈÉÍ ÎÐËÎÃÎ</t>
  </si>
  <si>
    <t>Ìàë á¿õèé èðãýíèé îðëîãî</t>
  </si>
  <si>
    <t>ÕÝÀÀ ýðõýëñíèé îðëîãî</t>
  </si>
  <si>
    <t>Ïàòåíò áóþó ÎÒÁÒÁÀ¯ÝÀÒ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</si>
  <si>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</si>
  <si>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</si>
  <si>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</si>
  <si>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</si>
  <si>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</si>
  <si>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</t>
  </si>
  <si>
    <t xml:space="preserve">Ãàçðûí òºëáºð </t>
  </si>
  <si>
    <t xml:space="preserve">Îéãîîñ ìîä ò¿ëýý áýëòãýæ àøèãëàñíû </t>
  </si>
  <si>
    <t>Ðàøààí àøèãëàñíû òºëáºð</t>
  </si>
  <si>
    <t>Áàéãàëèéí óðãàìàë àøèãëàñíû òºëáºð</t>
  </si>
  <si>
    <t>Àíãèéí çºâøººðëèéí õóðààìæ</t>
  </si>
  <si>
    <t>Ò¿ãýýìýë òàðõàöòàé àøèãò ìàëòìàë</t>
  </si>
  <si>
    <t>Àøèãò ìàëòìàëààñ áóñàä áàéãàëèéí áàÿëàã</t>
  </si>
  <si>
    <t>Ò¿ðýýñèéí îðëîãî</t>
  </si>
  <si>
    <t>Õ¿¿ òîðãóóëèéí îðëîãî</t>
  </si>
  <si>
    <t>Õºðºíãº áîðëóóëñíû îðëîãî</t>
  </si>
  <si>
    <t>ªì÷ õóâü÷ëàëûí îðëîãî</t>
  </si>
  <si>
    <t xml:space="preserve">Àâòî òýýâðèéí õýðýãñëèéí àëáàí òàòâàð </t>
  </si>
  <si>
    <t>ÓËÑÛÍ ÒªÑÂÈÉÍ ÎÐËÎÃÎ</t>
  </si>
  <si>
    <t xml:space="preserve">Îíöãîé </t>
  </si>
  <si>
    <t>ÍªÀÒ</t>
  </si>
  <si>
    <t xml:space="preserve">  </t>
  </si>
  <si>
    <t>ÀÀÍ-èéí îðëîãî</t>
  </si>
  <si>
    <t>Öàëèí /ñóóòãàí/</t>
  </si>
  <si>
    <t>2015 îí 10-ð ñàð</t>
  </si>
  <si>
    <t>Èõ çàñâàðò</t>
  </si>
  <si>
    <t>ÑÓÌÄÛÍ 2015 ÎÍÛ 10 ÄУÃААÐ ÑÀÐÛÍ  ÒªÑÂÈÉÍ ÎÐËÎÃÎ, ÇÀÐËÀÃÀ  /ìÿí.òºã/</t>
  </si>
  <si>
    <t>Ä/ä</t>
  </si>
  <si>
    <t>Ñóìäûí íýð</t>
  </si>
  <si>
    <t xml:space="preserve">Òºñâèéí îðëîãî </t>
  </si>
  <si>
    <t xml:space="preserve">Òºñâèéí çàðëàãà </t>
  </si>
  <si>
    <t>Çàðäàëä îðëîãûí ýçëýõ õóâü</t>
  </si>
  <si>
    <t>ÒªË</t>
  </si>
  <si>
    <t>Ã¯ÉÖ</t>
  </si>
  <si>
    <t>ÕÓÂÜ</t>
  </si>
  <si>
    <t xml:space="preserve">òºñºâò ãàçðûí ººðèéí îðëîãî </t>
  </si>
  <si>
    <t>Àéìãèéí òºñºâòýé øóóä õàðüöäàã áàéãóóëëàãóóä</t>
  </si>
  <si>
    <t>ÕªÂÑÃªË ÀÉÌÃÈÉÍ 2015  ÎÍÛ 10 ÄУÃААÐ ÑÀÐÛÍ  ÒÀÒÂÀÐÛÍ  ÎÐËÎÃÎ  / ñóìààð, ìÿí.òºã /</t>
  </si>
  <si>
    <t>Îðîí íóòãèéí îðëîãî</t>
  </si>
  <si>
    <t>Òºâëºðñºí òºñâèéí îðëîãî</t>
  </si>
  <si>
    <t>Òàòâàðûí îðëîãûí íèéò ä¿í</t>
  </si>
  <si>
    <t xml:space="preserve">Ñàíõ¿¿ãèéí õýëòýñ </t>
  </si>
  <si>
    <t>ÕªÂÑÃªË ÀÉÌÃÈÉÍ 2015 ÎÍÛ 10 ÄУÃААÐ ÑÀÐÛÍ ÎÐÎÍ ÍÓÒÃÈÉÍ ÒªÑÂÈÉÍ ªÐ, ÀÂËÀÃÀ  / ìÿí.òºã /</t>
  </si>
  <si>
    <t xml:space="preserve">Ñóìäûí íýð </t>
  </si>
  <si>
    <t>¯¯ÍÝÝÑ</t>
  </si>
  <si>
    <t>Öàëèí</t>
  </si>
  <si>
    <t>ÍÄØ</t>
  </si>
  <si>
    <t>ÝÌÄÕ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</si>
  <si>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</si>
  <si>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</si>
  <si>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</si>
  <si>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</si>
  <si>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</si>
  <si>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</si>
  <si>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</si>
  <si>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</si>
  <si>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</si>
  <si>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Áàéðíû ò¿ðýýñ</t>
  </si>
  <si>
    <t>Áóñàä</t>
  </si>
  <si>
    <t>Íýã óäààãèéí òýòãýìæ</t>
  </si>
  <si>
    <t>àâëàãà</t>
  </si>
  <si>
    <t>íèéò àâëàãà</t>
  </si>
  <si>
    <t>ÀÆ ¯ÉËÄÂÝÐ</t>
  </si>
  <si>
    <t>Салбараар</t>
  </si>
  <si>
    <t>Àæ ¿éëäâýðèéí á¿òýýãäýõ¿¿í \ìÿí.òºã\</t>
  </si>
  <si>
    <t>Áîðëóóëàëò \ ìÿí.òºã\</t>
  </si>
  <si>
    <t>õóâü</t>
  </si>
  <si>
    <t>2. Õºâñãºë-Ãóðèë òýæýýë ÕÕÊ</t>
  </si>
  <si>
    <t>1. Нүүрс олборлолт</t>
  </si>
  <si>
    <t>2. Үр тарианы гурил, цардуул, малын тэжээл</t>
  </si>
  <si>
    <t>3. Мах, загас, жимс, ногоо, өөх, тос боловсруулалт</t>
  </si>
  <si>
    <t>-</t>
  </si>
  <si>
    <t>4. Хүнсний бусад бүтээгдэхүүн үйлдвэрлэл</t>
  </si>
  <si>
    <t>5. Нэхмэлийн үйлдвэрлэл</t>
  </si>
  <si>
    <t>6. Хувцас үйлдвэрлэл, үслэг арьс боловсруулалт</t>
  </si>
  <si>
    <t>7. Арьс шир боловсруулах, ширэн эдлэл, гутал үйлдвэрлэл</t>
  </si>
  <si>
    <t>8. Мод, модон эдлэл</t>
  </si>
  <si>
    <t>9. Нийтлэх, хэвлэх, дуу бичлэг хийх ажиллагаа</t>
  </si>
  <si>
    <t>10. Ус ариутгал, усан хангамж</t>
  </si>
  <si>
    <t>ДҮН</t>
  </si>
  <si>
    <t>Íèéò á¿òýýãäýõ¿¿í</t>
  </si>
  <si>
    <t xml:space="preserve">       Áîðëóóëàëò</t>
  </si>
  <si>
    <t xml:space="preserve">                                                                             </t>
  </si>
  <si>
    <t xml:space="preserve">                                               </t>
  </si>
  <si>
    <t xml:space="preserve">                                            </t>
  </si>
  <si>
    <t xml:space="preserve">       </t>
  </si>
  <si>
    <t>2015-10</t>
  </si>
  <si>
    <t>2014-10</t>
  </si>
  <si>
    <t>2015.10.21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</si>
</sst>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_-* #,##0.00_р_._-;\-* #,##0.00_р_._-;_-* &quot;-&quot;??_р_._-;_-@_-"/>
    <numFmt numFmtId="169" formatCode="[$-10409]###\ ###\ ##0"/>
    <numFmt numFmtId="170" formatCode="0.000"/>
    <numFmt numFmtId="171" formatCode="_-* #,##0.0_р_._-;\-* #,##0.0_р_._-;_-* &quot;-&quot;??_р_._-;_-@_-"/>
    <numFmt numFmtId="172" formatCode="#,##0.0"/>
  </numFmts>
  <fonts count="104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b/>
      <sz val="9"/>
      <name val="Arial Mon"/>
      <family val="2"/>
    </font>
    <font>
      <i/>
      <sz val="9"/>
      <name val="Arial Mon"/>
      <family val="2"/>
    </font>
    <font>
      <sz val="9"/>
      <name val="Arial Mon"/>
      <family val="2"/>
    </font>
    <font>
      <sz val="9"/>
      <color indexed="10"/>
      <name val="Arial Mon"/>
      <family val="2"/>
    </font>
    <font>
      <sz val="9"/>
      <color indexed="12"/>
      <name val="Arial Mon"/>
      <family val="2"/>
    </font>
    <font>
      <sz val="8"/>
      <name val="Arial Mon"/>
      <family val="2"/>
    </font>
    <font>
      <sz val="10"/>
      <name val="Arial Mon"/>
      <family val="2"/>
    </font>
    <font>
      <sz val="12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b/>
      <sz val="10"/>
      <name val="Arial Mon"/>
      <family val="2"/>
    </font>
    <font>
      <b/>
      <sz val="10"/>
      <color theme="0"/>
      <name val="Arial Mon"/>
      <family val="2"/>
    </font>
    <font>
      <i/>
      <sz val="10"/>
      <name val="Arial Mon"/>
      <family val="2"/>
    </font>
    <font>
      <i/>
      <sz val="12"/>
      <name val="Arial Mon"/>
      <family val="2"/>
    </font>
    <font>
      <sz val="10"/>
      <color theme="0"/>
      <name val="Arial Mon"/>
      <family val="2"/>
    </font>
    <font>
      <b/>
      <i/>
      <sz val="10"/>
      <name val="Arial Mon"/>
      <family val="2"/>
    </font>
    <font>
      <b/>
      <sz val="8"/>
      <name val="Arial Mon"/>
      <family val="2"/>
    </font>
    <font>
      <b/>
      <i/>
      <sz val="12"/>
      <name val="Arial Mon"/>
      <family val="2"/>
    </font>
    <font>
      <sz val="8"/>
      <name val="Arial Narrow"/>
      <family val="2"/>
    </font>
    <font>
      <b/>
      <sz val="9"/>
      <color indexed="10"/>
      <name val="Arial Mon"/>
      <family val="2"/>
    </font>
    <font>
      <b/>
      <sz val="10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 Mon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 Mon"/>
      <family val="2"/>
    </font>
    <font>
      <sz val="10"/>
      <name val="Times New Roman Mon"/>
      <family val="1"/>
      <charset val="204"/>
    </font>
    <font>
      <sz val="10"/>
      <color indexed="10"/>
      <name val="Arial Mon"/>
      <family val="2"/>
    </font>
    <font>
      <b/>
      <sz val="10"/>
      <color theme="1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  <font>
      <sz val="11"/>
      <name val="Arial Mon"/>
      <family val="2"/>
    </font>
    <font>
      <b/>
      <sz val="10"/>
      <name val="Times New Roman Mon"/>
      <family val="1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 Mon"/>
      <family val="2"/>
    </font>
    <font>
      <b/>
      <sz val="10"/>
      <color theme="0"/>
      <name val="Arial"/>
      <family val="2"/>
    </font>
    <font>
      <b/>
      <sz val="10"/>
      <color rgb="FFFF0000"/>
      <name val="Arial Mon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rgb="FFFF0000"/>
      <name val="Arial"/>
      <family val="2"/>
    </font>
    <font>
      <sz val="9"/>
      <color indexed="56"/>
      <name val="Arial Mon"/>
      <family val="2"/>
    </font>
    <font>
      <sz val="9"/>
      <color indexed="56"/>
      <name val="Arial"/>
      <family val="2"/>
    </font>
    <font>
      <sz val="9"/>
      <name val="Arial Mon"/>
    </font>
    <font>
      <sz val="9"/>
      <color indexed="20"/>
      <name val="Arial Mon"/>
    </font>
    <font>
      <sz val="9"/>
      <color indexed="20"/>
      <name val="Arial"/>
      <family val="2"/>
    </font>
    <font>
      <sz val="9"/>
      <color rgb="FFFF0000"/>
      <name val="Arial Mon"/>
    </font>
    <font>
      <i/>
      <u/>
      <sz val="9"/>
      <name val="Arial"/>
      <family val="2"/>
    </font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imes New Roman Mon"/>
      <family val="1"/>
    </font>
    <font>
      <b/>
      <i/>
      <sz val="9"/>
      <name val="Arial Mon"/>
      <family val="2"/>
    </font>
    <font>
      <sz val="9"/>
      <color theme="0"/>
      <name val="Arial Mon"/>
      <family val="2"/>
    </font>
    <font>
      <b/>
      <sz val="9"/>
      <color theme="0"/>
      <name val="Arial Mon"/>
      <family val="2"/>
    </font>
    <font>
      <sz val="9"/>
      <color indexed="8"/>
      <name val="Arial Mon"/>
      <family val="2"/>
    </font>
    <font>
      <b/>
      <sz val="9"/>
      <color theme="3" tint="0.39997558519241921"/>
      <name val="Arial Mon"/>
      <family val="2"/>
    </font>
    <font>
      <b/>
      <u/>
      <sz val="9"/>
      <color theme="1" tint="4.9989318521683403E-2"/>
      <name val="Arial Mon"/>
      <family val="2"/>
    </font>
    <font>
      <sz val="9"/>
      <color indexed="48"/>
      <name val="Arial Mon"/>
      <family val="2"/>
    </font>
    <font>
      <b/>
      <sz val="9"/>
      <color theme="1" tint="4.9989318521683403E-2"/>
      <name val="Arial Mon"/>
      <family val="2"/>
    </font>
    <font>
      <i/>
      <sz val="9"/>
      <color indexed="10"/>
      <name val="Arial Mon"/>
      <family val="2"/>
    </font>
    <font>
      <sz val="8"/>
      <name val="Sc-Tahoma"/>
      <charset val="204"/>
    </font>
    <font>
      <i/>
      <sz val="9"/>
      <color theme="0"/>
      <name val="Arial Mon"/>
      <family val="2"/>
    </font>
    <font>
      <b/>
      <sz val="9"/>
      <name val="Arial Mon"/>
    </font>
    <font>
      <b/>
      <sz val="8"/>
      <color theme="1"/>
      <name val="Calibri"/>
      <family val="2"/>
      <charset val="204"/>
      <scheme val="minor"/>
    </font>
    <font>
      <sz val="8"/>
      <name val="Arial Mon"/>
    </font>
    <font>
      <b/>
      <sz val="11"/>
      <color theme="1"/>
      <name val="Calibri"/>
      <family val="2"/>
      <charset val="204"/>
      <scheme val="minor"/>
    </font>
    <font>
      <sz val="9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9">
    <xf numFmtId="0" fontId="0" fillId="0" borderId="0"/>
    <xf numFmtId="0" fontId="32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0" fillId="0" borderId="0"/>
    <xf numFmtId="0" fontId="22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2" fillId="0" borderId="0"/>
    <xf numFmtId="0" fontId="2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32" fillId="0" borderId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41" fillId="0" borderId="0"/>
    <xf numFmtId="9" fontId="22" fillId="0" borderId="0" applyFont="0" applyFill="0" applyBorder="0" applyAlignment="0" applyProtection="0"/>
    <xf numFmtId="0" fontId="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2" fillId="0" borderId="0"/>
    <xf numFmtId="0" fontId="50" fillId="0" borderId="0"/>
    <xf numFmtId="0" fontId="3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6" fillId="0" borderId="0"/>
    <xf numFmtId="0" fontId="22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8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22" fillId="0" borderId="0"/>
  </cellStyleXfs>
  <cellXfs count="596">
    <xf numFmtId="0" fontId="0" fillId="0" borderId="0" xfId="0"/>
    <xf numFmtId="0" fontId="70" fillId="0" borderId="0" xfId="0" applyFont="1" applyAlignment="1">
      <alignment horizontal="left" vertical="center" wrapText="1"/>
    </xf>
    <xf numFmtId="0" fontId="22" fillId="0" borderId="0" xfId="209" applyFont="1" applyFill="1" applyBorder="1" applyAlignment="1">
      <alignment horizontal="center" vertical="center" wrapText="1"/>
    </xf>
    <xf numFmtId="164" fontId="22" fillId="0" borderId="0" xfId="209" applyNumberFormat="1" applyFont="1" applyFill="1" applyBorder="1" applyAlignment="1">
      <alignment horizontal="center" vertical="center"/>
    </xf>
    <xf numFmtId="164" fontId="22" fillId="0" borderId="3" xfId="209" applyNumberFormat="1" applyFont="1" applyFill="1" applyBorder="1" applyAlignment="1">
      <alignment horizontal="center" vertical="center"/>
    </xf>
    <xf numFmtId="0" fontId="30" fillId="0" borderId="0" xfId="209" applyFont="1" applyFill="1"/>
    <xf numFmtId="0" fontId="33" fillId="0" borderId="0" xfId="209" applyFont="1" applyFill="1" applyAlignment="1">
      <alignment horizontal="center" vertical="center" wrapText="1"/>
    </xf>
    <xf numFmtId="14" fontId="35" fillId="0" borderId="3" xfId="209" applyNumberFormat="1" applyFont="1" applyFill="1" applyBorder="1" applyAlignment="1"/>
    <xf numFmtId="0" fontId="36" fillId="0" borderId="3" xfId="209" applyFont="1" applyFill="1" applyBorder="1"/>
    <xf numFmtId="0" fontId="34" fillId="2" borderId="6" xfId="209" applyFont="1" applyFill="1" applyBorder="1" applyAlignment="1">
      <alignment horizontal="center" vertical="center"/>
    </xf>
    <xf numFmtId="0" fontId="25" fillId="0" borderId="0" xfId="209" applyFont="1" applyFill="1"/>
    <xf numFmtId="0" fontId="37" fillId="2" borderId="3" xfId="209" applyFont="1" applyFill="1" applyBorder="1" applyAlignment="1">
      <alignment horizontal="center" vertical="center"/>
    </xf>
    <xf numFmtId="0" fontId="25" fillId="0" borderId="0" xfId="209" applyFont="1" applyFill="1" applyBorder="1"/>
    <xf numFmtId="0" fontId="38" fillId="0" borderId="0" xfId="209" applyFont="1" applyFill="1" applyBorder="1" applyAlignment="1">
      <alignment horizontal="center" vertical="center"/>
    </xf>
    <xf numFmtId="0" fontId="35" fillId="0" borderId="0" xfId="209" applyFont="1" applyFill="1" applyBorder="1" applyAlignment="1">
      <alignment horizontal="center" vertical="center"/>
    </xf>
    <xf numFmtId="164" fontId="33" fillId="0" borderId="0" xfId="209" applyNumberFormat="1" applyFont="1" applyFill="1" applyBorder="1" applyAlignment="1">
      <alignment horizontal="center" vertical="center"/>
    </xf>
    <xf numFmtId="164" fontId="39" fillId="0" borderId="0" xfId="209" applyNumberFormat="1" applyFont="1" applyFill="1" applyBorder="1" applyAlignment="1">
      <alignment horizontal="center" vertical="center"/>
    </xf>
    <xf numFmtId="0" fontId="28" fillId="0" borderId="0" xfId="209" applyFont="1" applyFill="1" applyBorder="1"/>
    <xf numFmtId="0" fontId="28" fillId="0" borderId="0" xfId="209" applyFont="1" applyFill="1"/>
    <xf numFmtId="164" fontId="28" fillId="0" borderId="0" xfId="209" applyNumberFormat="1" applyFont="1" applyFill="1" applyBorder="1"/>
    <xf numFmtId="0" fontId="22" fillId="0" borderId="0" xfId="209" applyFont="1" applyFill="1"/>
    <xf numFmtId="0" fontId="35" fillId="0" borderId="0" xfId="209" applyFont="1" applyFill="1" applyAlignment="1">
      <alignment horizontal="center" vertical="center" wrapText="1"/>
    </xf>
    <xf numFmtId="0" fontId="35" fillId="0" borderId="3" xfId="209" applyFont="1" applyFill="1" applyBorder="1" applyAlignment="1">
      <alignment horizontal="center" vertical="center" wrapText="1"/>
    </xf>
    <xf numFmtId="0" fontId="22" fillId="0" borderId="0" xfId="209" applyFont="1" applyFill="1" applyBorder="1"/>
    <xf numFmtId="0" fontId="34" fillId="2" borderId="3" xfId="209" applyFont="1" applyFill="1" applyBorder="1" applyAlignment="1">
      <alignment horizontal="center" vertical="center" wrapText="1"/>
    </xf>
    <xf numFmtId="0" fontId="34" fillId="2" borderId="3" xfId="209" applyFont="1" applyFill="1" applyBorder="1" applyAlignment="1">
      <alignment horizontal="center" vertical="center"/>
    </xf>
    <xf numFmtId="0" fontId="33" fillId="0" borderId="0" xfId="209" applyFont="1" applyFill="1" applyBorder="1" applyAlignment="1">
      <alignment horizontal="left" vertical="center" wrapText="1"/>
    </xf>
    <xf numFmtId="0" fontId="22" fillId="0" borderId="0" xfId="209" applyFont="1" applyFill="1" applyBorder="1" applyAlignment="1">
      <alignment horizontal="left" vertical="center" wrapText="1" indent="1"/>
    </xf>
    <xf numFmtId="164" fontId="22" fillId="0" borderId="0" xfId="209" applyNumberFormat="1" applyFont="1" applyFill="1" applyBorder="1" applyAlignment="1">
      <alignment horizontal="right" vertical="center"/>
    </xf>
    <xf numFmtId="0" fontId="22" fillId="0" borderId="3" xfId="209" applyFont="1" applyFill="1" applyBorder="1" applyAlignment="1">
      <alignment horizontal="left" vertical="center" wrapText="1" indent="1"/>
    </xf>
    <xf numFmtId="164" fontId="22" fillId="0" borderId="3" xfId="209" applyNumberFormat="1" applyFont="1" applyFill="1" applyBorder="1" applyAlignment="1">
      <alignment horizontal="right" vertical="center"/>
    </xf>
    <xf numFmtId="0" fontId="33" fillId="0" borderId="0" xfId="209" applyFont="1" applyFill="1" applyBorder="1"/>
    <xf numFmtId="164" fontId="22" fillId="0" borderId="0" xfId="209" applyNumberFormat="1" applyFont="1" applyFill="1"/>
    <xf numFmtId="164" fontId="33" fillId="0" borderId="7" xfId="209" applyNumberFormat="1" applyFont="1" applyFill="1" applyBorder="1" applyAlignment="1">
      <alignment horizontal="center" vertical="center"/>
    </xf>
    <xf numFmtId="164" fontId="33" fillId="0" borderId="8" xfId="209" applyNumberFormat="1" applyFont="1" applyFill="1" applyBorder="1" applyAlignment="1">
      <alignment horizontal="center" vertical="center"/>
    </xf>
    <xf numFmtId="0" fontId="33" fillId="0" borderId="0" xfId="209" applyFont="1" applyFill="1" applyAlignment="1">
      <alignment horizontal="center"/>
    </xf>
    <xf numFmtId="0" fontId="22" fillId="0" borderId="3" xfId="209" applyFont="1" applyFill="1" applyBorder="1"/>
    <xf numFmtId="164" fontId="33" fillId="0" borderId="0" xfId="209" applyNumberFormat="1" applyFont="1" applyFill="1" applyBorder="1" applyAlignment="1">
      <alignment horizontal="center" vertical="center" wrapText="1"/>
    </xf>
    <xf numFmtId="0" fontId="22" fillId="0" borderId="0" xfId="209" applyFont="1" applyFill="1" applyBorder="1" applyAlignment="1">
      <alignment horizontal="left" vertical="center" wrapText="1" indent="2"/>
    </xf>
    <xf numFmtId="164" fontId="22" fillId="0" borderId="0" xfId="209" applyNumberFormat="1" applyFont="1" applyFill="1" applyBorder="1" applyAlignment="1">
      <alignment horizontal="center" vertical="center" wrapText="1"/>
    </xf>
    <xf numFmtId="0" fontId="22" fillId="0" borderId="3" xfId="209" applyFont="1" applyFill="1" applyBorder="1" applyAlignment="1">
      <alignment horizontal="left" vertical="center" wrapText="1" indent="2"/>
    </xf>
    <xf numFmtId="164" fontId="22" fillId="0" borderId="3" xfId="209" applyNumberFormat="1" applyFont="1" applyFill="1" applyBorder="1" applyAlignment="1">
      <alignment horizontal="center" vertical="center" wrapText="1"/>
    </xf>
    <xf numFmtId="0" fontId="22" fillId="0" borderId="0" xfId="209" applyFont="1" applyFill="1" applyAlignment="1">
      <alignment horizontal="center" vertical="center" wrapText="1"/>
    </xf>
    <xf numFmtId="0" fontId="22" fillId="0" borderId="0" xfId="37" applyFill="1"/>
    <xf numFmtId="0" fontId="22" fillId="0" borderId="0" xfId="37" applyFont="1"/>
    <xf numFmtId="0" fontId="22" fillId="0" borderId="1" xfId="37" applyFont="1" applyBorder="1"/>
    <xf numFmtId="0" fontId="22" fillId="0" borderId="2" xfId="37" applyFont="1" applyBorder="1"/>
    <xf numFmtId="0" fontId="22" fillId="3" borderId="2" xfId="37" applyFont="1" applyFill="1" applyBorder="1" applyAlignment="1">
      <alignment horizontal="center"/>
    </xf>
    <xf numFmtId="0" fontId="22" fillId="3" borderId="1" xfId="37" applyFont="1" applyFill="1" applyBorder="1" applyAlignment="1">
      <alignment horizontal="center"/>
    </xf>
    <xf numFmtId="0" fontId="22" fillId="0" borderId="0" xfId="37" applyFont="1" applyFill="1" applyBorder="1"/>
    <xf numFmtId="165" fontId="42" fillId="0" borderId="0" xfId="37" applyNumberFormat="1" applyFont="1" applyFill="1" applyBorder="1"/>
    <xf numFmtId="0" fontId="25" fillId="0" borderId="0" xfId="37" applyFont="1" applyFill="1" applyBorder="1"/>
    <xf numFmtId="0" fontId="25" fillId="0" borderId="0" xfId="37" applyFont="1"/>
    <xf numFmtId="166" fontId="43" fillId="0" borderId="0" xfId="37" applyNumberFormat="1" applyFont="1" applyFill="1" applyBorder="1" applyAlignment="1">
      <alignment horizontal="right"/>
    </xf>
    <xf numFmtId="0" fontId="33" fillId="0" borderId="0" xfId="37" applyFont="1" applyFill="1" applyBorder="1"/>
    <xf numFmtId="0" fontId="23" fillId="0" borderId="0" xfId="37" applyFont="1" applyFill="1" applyBorder="1"/>
    <xf numFmtId="166" fontId="33" fillId="0" borderId="0" xfId="37" applyNumberFormat="1" applyFont="1" applyFill="1" applyBorder="1" applyAlignment="1">
      <alignment horizontal="right"/>
    </xf>
    <xf numFmtId="0" fontId="44" fillId="0" borderId="0" xfId="37" applyFont="1" applyFill="1" applyBorder="1"/>
    <xf numFmtId="0" fontId="45" fillId="0" borderId="0" xfId="37" applyFont="1" applyFill="1" applyBorder="1"/>
    <xf numFmtId="166" fontId="46" fillId="0" borderId="0" xfId="37" applyNumberFormat="1" applyFont="1" applyFill="1" applyBorder="1" applyAlignment="1">
      <alignment horizontal="right"/>
    </xf>
    <xf numFmtId="0" fontId="27" fillId="0" borderId="0" xfId="37" applyFont="1" applyFill="1" applyBorder="1"/>
    <xf numFmtId="0" fontId="47" fillId="0" borderId="0" xfId="37" applyFont="1" applyFill="1" applyBorder="1" applyAlignment="1">
      <alignment horizontal="left"/>
    </xf>
    <xf numFmtId="166" fontId="48" fillId="0" borderId="0" xfId="37" applyNumberFormat="1" applyFont="1" applyFill="1" applyBorder="1" applyAlignment="1">
      <alignment horizontal="right"/>
    </xf>
    <xf numFmtId="0" fontId="25" fillId="0" borderId="0" xfId="37" applyFont="1" applyFill="1" applyBorder="1" applyAlignment="1">
      <alignment vertical="top"/>
    </xf>
    <xf numFmtId="0" fontId="27" fillId="0" borderId="0" xfId="37" applyFont="1" applyFill="1" applyBorder="1" applyAlignment="1">
      <alignment horizontal="left"/>
    </xf>
    <xf numFmtId="0" fontId="38" fillId="0" borderId="0" xfId="37" applyFont="1" applyFill="1" applyBorder="1"/>
    <xf numFmtId="0" fontId="49" fillId="0" borderId="0" xfId="37" applyFont="1" applyFill="1" applyBorder="1"/>
    <xf numFmtId="0" fontId="47" fillId="0" borderId="0" xfId="37" applyFont="1" applyFill="1" applyBorder="1"/>
    <xf numFmtId="0" fontId="27" fillId="0" borderId="0" xfId="37" applyFont="1" applyFill="1" applyBorder="1" applyAlignment="1">
      <alignment vertical="top"/>
    </xf>
    <xf numFmtId="166" fontId="48" fillId="0" borderId="0" xfId="37" applyNumberFormat="1" applyFont="1" applyFill="1" applyBorder="1" applyAlignment="1">
      <alignment horizontal="right" vertical="top"/>
    </xf>
    <xf numFmtId="0" fontId="33" fillId="0" borderId="0" xfId="37" applyFont="1" applyFill="1" applyBorder="1" applyAlignment="1">
      <alignment horizontal="left"/>
    </xf>
    <xf numFmtId="0" fontId="26" fillId="0" borderId="0" xfId="37" applyFont="1" applyFill="1" applyBorder="1"/>
    <xf numFmtId="0" fontId="25" fillId="0" borderId="0" xfId="37" applyFont="1" applyFill="1" applyBorder="1" applyAlignment="1">
      <alignment wrapText="1"/>
    </xf>
    <xf numFmtId="0" fontId="47" fillId="0" borderId="0" xfId="37" applyFont="1" applyFill="1" applyBorder="1" applyAlignment="1">
      <alignment wrapText="1"/>
    </xf>
    <xf numFmtId="0" fontId="44" fillId="0" borderId="0" xfId="37" applyFont="1" applyFill="1" applyBorder="1" applyAlignment="1">
      <alignment horizontal="left"/>
    </xf>
    <xf numFmtId="0" fontId="44" fillId="0" borderId="0" xfId="37" applyFont="1" applyFill="1" applyBorder="1" applyAlignment="1">
      <alignment vertical="top"/>
    </xf>
    <xf numFmtId="0" fontId="44" fillId="0" borderId="0" xfId="37" applyFont="1" applyFill="1" applyBorder="1" applyAlignment="1">
      <alignment vertical="top" wrapText="1"/>
    </xf>
    <xf numFmtId="166" fontId="46" fillId="0" borderId="0" xfId="37" applyNumberFormat="1" applyFont="1" applyFill="1" applyBorder="1" applyAlignment="1">
      <alignment horizontal="right" vertical="top"/>
    </xf>
    <xf numFmtId="0" fontId="22" fillId="0" borderId="0" xfId="1" applyFont="1" applyFill="1" applyBorder="1"/>
    <xf numFmtId="0" fontId="44" fillId="0" borderId="0" xfId="1" applyFont="1" applyFill="1" applyBorder="1" applyAlignment="1"/>
    <xf numFmtId="0" fontId="44" fillId="0" borderId="0" xfId="1" applyFont="1" applyFill="1" applyBorder="1"/>
    <xf numFmtId="0" fontId="44" fillId="0" borderId="0" xfId="1" applyFont="1" applyFill="1" applyBorder="1" applyAlignment="1">
      <alignment vertical="top"/>
    </xf>
    <xf numFmtId="0" fontId="44" fillId="0" borderId="0" xfId="1" applyFont="1" applyFill="1" applyBorder="1" applyAlignment="1">
      <alignment wrapText="1"/>
    </xf>
    <xf numFmtId="166" fontId="46" fillId="0" borderId="0" xfId="1" applyNumberFormat="1" applyFont="1" applyFill="1" applyBorder="1" applyAlignment="1">
      <alignment horizontal="right"/>
    </xf>
    <xf numFmtId="0" fontId="44" fillId="0" borderId="0" xfId="37" applyFont="1" applyFill="1" applyBorder="1" applyAlignment="1"/>
    <xf numFmtId="0" fontId="47" fillId="0" borderId="0" xfId="37" applyFont="1" applyFill="1" applyBorder="1" applyAlignment="1">
      <alignment horizontal="left" wrapText="1"/>
    </xf>
    <xf numFmtId="0" fontId="24" fillId="0" borderId="0" xfId="37" applyFont="1" applyFill="1" applyBorder="1" applyAlignment="1">
      <alignment horizontal="center" wrapText="1"/>
    </xf>
    <xf numFmtId="0" fontId="47" fillId="0" borderId="0" xfId="37" applyFont="1" applyFill="1" applyBorder="1" applyAlignment="1">
      <alignment horizontal="center" wrapText="1"/>
    </xf>
    <xf numFmtId="0" fontId="24" fillId="0" borderId="0" xfId="37" applyFont="1" applyFill="1" applyBorder="1" applyAlignment="1">
      <alignment horizontal="left" wrapText="1"/>
    </xf>
    <xf numFmtId="0" fontId="25" fillId="0" borderId="0" xfId="37" applyFont="1" applyBorder="1"/>
    <xf numFmtId="0" fontId="22" fillId="0" borderId="0" xfId="37" applyFont="1" applyBorder="1"/>
    <xf numFmtId="0" fontId="33" fillId="0" borderId="1" xfId="37" applyFont="1" applyFill="1" applyBorder="1"/>
    <xf numFmtId="0" fontId="44" fillId="0" borderId="1" xfId="37" applyFont="1" applyFill="1" applyBorder="1"/>
    <xf numFmtId="0" fontId="25" fillId="0" borderId="1" xfId="37" applyFont="1" applyFill="1" applyBorder="1"/>
    <xf numFmtId="0" fontId="25" fillId="0" borderId="1" xfId="37" applyFont="1" applyFill="1" applyBorder="1" applyAlignment="1">
      <alignment vertical="top"/>
    </xf>
    <xf numFmtId="0" fontId="47" fillId="0" borderId="1" xfId="37" applyFont="1" applyFill="1" applyBorder="1" applyAlignment="1">
      <alignment horizontal="left" wrapText="1"/>
    </xf>
    <xf numFmtId="0" fontId="25" fillId="0" borderId="1" xfId="37" applyFont="1" applyBorder="1"/>
    <xf numFmtId="166" fontId="46" fillId="0" borderId="1" xfId="37" applyNumberFormat="1" applyFont="1" applyFill="1" applyBorder="1" applyAlignment="1">
      <alignment horizontal="right"/>
    </xf>
    <xf numFmtId="49" fontId="22" fillId="0" borderId="0" xfId="272" applyNumberFormat="1" applyFont="1" applyBorder="1" applyAlignment="1">
      <alignment horizontal="center" wrapText="1"/>
    </xf>
    <xf numFmtId="0" fontId="23" fillId="0" borderId="1" xfId="37" applyFont="1" applyFill="1" applyBorder="1"/>
    <xf numFmtId="0" fontId="24" fillId="0" borderId="1" xfId="37" applyFont="1" applyFill="1" applyBorder="1" applyAlignment="1">
      <alignment horizontal="center" wrapText="1"/>
    </xf>
    <xf numFmtId="166" fontId="33" fillId="0" borderId="1" xfId="37" applyNumberFormat="1" applyFont="1" applyFill="1" applyBorder="1" applyAlignment="1">
      <alignment horizontal="right"/>
    </xf>
    <xf numFmtId="0" fontId="22" fillId="0" borderId="0" xfId="209" applyFont="1" applyFill="1" applyBorder="1" applyAlignment="1">
      <alignment vertical="center"/>
    </xf>
    <xf numFmtId="0" fontId="22" fillId="0" borderId="0" xfId="209" applyFont="1" applyFill="1" applyBorder="1" applyAlignment="1">
      <alignment vertical="center" wrapText="1"/>
    </xf>
    <xf numFmtId="0" fontId="22" fillId="0" borderId="3" xfId="209" applyFont="1" applyFill="1" applyBorder="1" applyAlignment="1">
      <alignment vertical="center" wrapText="1"/>
    </xf>
    <xf numFmtId="164" fontId="32" fillId="0" borderId="0" xfId="209" applyNumberFormat="1" applyFont="1" applyFill="1" applyBorder="1" applyAlignment="1">
      <alignment horizontal="center" vertical="center"/>
    </xf>
    <xf numFmtId="164" fontId="54" fillId="0" borderId="0" xfId="209" applyNumberFormat="1" applyFont="1" applyFill="1" applyBorder="1" applyAlignment="1">
      <alignment horizontal="center" vertical="center"/>
    </xf>
    <xf numFmtId="164" fontId="32" fillId="0" borderId="3" xfId="209" applyNumberFormat="1" applyFont="1" applyFill="1" applyBorder="1" applyAlignment="1">
      <alignment horizontal="center" vertical="center"/>
    </xf>
    <xf numFmtId="164" fontId="54" fillId="0" borderId="3" xfId="209" applyNumberFormat="1" applyFont="1" applyFill="1" applyBorder="1" applyAlignment="1">
      <alignment horizontal="center" vertical="center"/>
    </xf>
    <xf numFmtId="164" fontId="32" fillId="0" borderId="4" xfId="209" applyNumberFormat="1" applyFont="1" applyFill="1" applyBorder="1" applyAlignment="1">
      <alignment horizontal="center" vertical="center"/>
    </xf>
    <xf numFmtId="49" fontId="22" fillId="4" borderId="0" xfId="0" applyNumberFormat="1" applyFont="1" applyFill="1" applyBorder="1"/>
    <xf numFmtId="49" fontId="22" fillId="4" borderId="1" xfId="0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2" fillId="0" borderId="1" xfId="0" applyFont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55" fillId="5" borderId="18" xfId="0" applyFont="1" applyFill="1" applyBorder="1" applyAlignment="1">
      <alignment horizontal="center" vertical="center" wrapText="1"/>
    </xf>
    <xf numFmtId="0" fontId="22" fillId="6" borderId="0" xfId="0" applyFont="1" applyFill="1" applyBorder="1"/>
    <xf numFmtId="164" fontId="32" fillId="6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22" fillId="6" borderId="0" xfId="0" applyNumberFormat="1" applyFont="1" applyFill="1" applyBorder="1" applyAlignment="1">
      <alignment horizontal="center" vertical="center" wrapText="1"/>
    </xf>
    <xf numFmtId="2" fontId="32" fillId="6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1" fontId="22" fillId="6" borderId="0" xfId="0" applyNumberFormat="1" applyFont="1" applyFill="1" applyBorder="1" applyAlignment="1">
      <alignment horizontal="center" vertical="center" wrapText="1"/>
    </xf>
    <xf numFmtId="164" fontId="54" fillId="6" borderId="0" xfId="0" applyNumberFormat="1" applyFont="1" applyFill="1" applyBorder="1" applyAlignment="1">
      <alignment horizontal="center" vertical="center" wrapText="1"/>
    </xf>
    <xf numFmtId="2" fontId="22" fillId="6" borderId="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/>
    <xf numFmtId="164" fontId="32" fillId="6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6" borderId="1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0" fontId="22" fillId="6" borderId="13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164" fontId="22" fillId="6" borderId="0" xfId="294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37" applyFont="1" applyAlignment="1">
      <alignment horizontal="left" vertical="center" wrapText="1"/>
    </xf>
    <xf numFmtId="0" fontId="55" fillId="0" borderId="0" xfId="306" applyFont="1" applyAlignment="1">
      <alignment horizontal="center"/>
    </xf>
    <xf numFmtId="0" fontId="55" fillId="0" borderId="0" xfId="0" applyFont="1" applyAlignment="1">
      <alignment horizontal="center"/>
    </xf>
    <xf numFmtId="164" fontId="57" fillId="0" borderId="0" xfId="0" applyNumberFormat="1" applyFont="1" applyBorder="1" applyAlignment="1">
      <alignment horizontal="center" vertical="center" wrapText="1"/>
    </xf>
    <xf numFmtId="169" fontId="53" fillId="0" borderId="20" xfId="0" applyNumberFormat="1" applyFont="1" applyFill="1" applyBorder="1" applyAlignment="1">
      <alignment horizontal="center" vertical="center" wrapText="1" readingOrder="1"/>
    </xf>
    <xf numFmtId="169" fontId="53" fillId="0" borderId="21" xfId="0" applyNumberFormat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9" fontId="53" fillId="0" borderId="22" xfId="0" applyNumberFormat="1" applyFont="1" applyFill="1" applyBorder="1" applyAlignment="1">
      <alignment horizontal="center" vertical="center" wrapText="1" readingOrder="1"/>
    </xf>
    <xf numFmtId="169" fontId="53" fillId="0" borderId="23" xfId="0" applyNumberFormat="1" applyFont="1" applyFill="1" applyBorder="1" applyAlignment="1">
      <alignment horizontal="center" vertical="center" wrapText="1" readingOrder="1"/>
    </xf>
    <xf numFmtId="0" fontId="22" fillId="0" borderId="0" xfId="37" applyFont="1" applyBorder="1" applyAlignment="1">
      <alignment horizontal="left" vertical="center" wrapText="1"/>
    </xf>
    <xf numFmtId="0" fontId="22" fillId="0" borderId="10" xfId="37" applyFont="1" applyBorder="1" applyAlignment="1">
      <alignment horizontal="left" vertical="center" wrapText="1"/>
    </xf>
    <xf numFmtId="0" fontId="55" fillId="0" borderId="10" xfId="306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9" fontId="53" fillId="0" borderId="24" xfId="0" applyNumberFormat="1" applyFont="1" applyFill="1" applyBorder="1" applyAlignment="1">
      <alignment horizontal="center" vertical="center" wrapText="1" readingOrder="1"/>
    </xf>
    <xf numFmtId="169" fontId="53" fillId="0" borderId="25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/>
    </xf>
    <xf numFmtId="1" fontId="33" fillId="6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1" fontId="59" fillId="0" borderId="0" xfId="307" applyNumberFormat="1" applyFont="1"/>
    <xf numFmtId="0" fontId="22" fillId="0" borderId="0" xfId="0" applyFont="1" applyFill="1"/>
    <xf numFmtId="0" fontId="22" fillId="2" borderId="18" xfId="0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0" fontId="59" fillId="6" borderId="0" xfId="0" applyFont="1" applyFill="1" applyBorder="1" applyAlignment="1">
      <alignment horizontal="center" vertical="center" wrapText="1"/>
    </xf>
    <xf numFmtId="0" fontId="22" fillId="0" borderId="0" xfId="37" applyFont="1" applyBorder="1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164" fontId="59" fillId="6" borderId="12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59" fillId="6" borderId="12" xfId="0" applyNumberFormat="1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33" fillId="6" borderId="18" xfId="0" applyFont="1" applyFill="1" applyBorder="1" applyAlignment="1">
      <alignment horizontal="center" vertical="center" wrapText="1"/>
    </xf>
    <xf numFmtId="164" fontId="60" fillId="6" borderId="18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60" fillId="6" borderId="18" xfId="0" applyFont="1" applyFill="1" applyBorder="1" applyAlignment="1">
      <alignment horizontal="center" vertical="center" wrapText="1"/>
    </xf>
    <xf numFmtId="0" fontId="59" fillId="6" borderId="18" xfId="0" applyFont="1" applyFill="1" applyBorder="1" applyAlignment="1">
      <alignment horizontal="center" vertical="center" wrapText="1"/>
    </xf>
    <xf numFmtId="164" fontId="22" fillId="6" borderId="18" xfId="0" applyNumberFormat="1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22" fillId="2" borderId="1" xfId="37" applyFont="1" applyFill="1" applyBorder="1" applyAlignment="1">
      <alignment horizontal="center" vertical="center" wrapText="1"/>
    </xf>
    <xf numFmtId="0" fontId="22" fillId="6" borderId="0" xfId="37" applyFont="1" applyFill="1" applyBorder="1"/>
    <xf numFmtId="0" fontId="22" fillId="6" borderId="0" xfId="37" applyFont="1" applyFill="1" applyBorder="1" applyAlignment="1">
      <alignment horizontal="center" vertical="center" wrapText="1"/>
    </xf>
    <xf numFmtId="0" fontId="33" fillId="6" borderId="0" xfId="37" applyFont="1" applyFill="1" applyBorder="1"/>
    <xf numFmtId="164" fontId="33" fillId="6" borderId="0" xfId="37" applyNumberFormat="1" applyFont="1" applyFill="1" applyBorder="1" applyAlignment="1">
      <alignment horizontal="center" vertical="center" wrapText="1"/>
    </xf>
    <xf numFmtId="164" fontId="33" fillId="0" borderId="0" xfId="37" applyNumberFormat="1" applyFont="1" applyAlignment="1">
      <alignment horizontal="center"/>
    </xf>
    <xf numFmtId="0" fontId="22" fillId="0" borderId="0" xfId="37" applyFont="1" applyBorder="1" applyAlignment="1">
      <alignment horizontal="center" vertical="center" wrapText="1"/>
    </xf>
    <xf numFmtId="164" fontId="22" fillId="0" borderId="0" xfId="37" applyNumberFormat="1" applyFont="1" applyAlignment="1">
      <alignment horizontal="center"/>
    </xf>
    <xf numFmtId="170" fontId="22" fillId="0" borderId="0" xfId="37" applyNumberFormat="1" applyFont="1" applyAlignment="1">
      <alignment horizontal="center"/>
    </xf>
    <xf numFmtId="164" fontId="22" fillId="0" borderId="0" xfId="37" applyNumberFormat="1" applyFont="1" applyBorder="1" applyAlignment="1">
      <alignment horizontal="center" vertical="center" wrapText="1"/>
    </xf>
    <xf numFmtId="0" fontId="33" fillId="0" borderId="0" xfId="37" applyFont="1" applyBorder="1"/>
    <xf numFmtId="164" fontId="33" fillId="0" borderId="0" xfId="37" applyNumberFormat="1" applyFont="1" applyBorder="1" applyAlignment="1">
      <alignment horizontal="center" vertical="center" wrapText="1"/>
    </xf>
    <xf numFmtId="0" fontId="33" fillId="0" borderId="0" xfId="37" applyFont="1" applyAlignment="1">
      <alignment horizontal="center"/>
    </xf>
    <xf numFmtId="2" fontId="22" fillId="0" borderId="0" xfId="37" applyNumberFormat="1" applyFont="1" applyBorder="1" applyAlignment="1">
      <alignment horizontal="center" vertical="center" wrapText="1"/>
    </xf>
    <xf numFmtId="0" fontId="22" fillId="0" borderId="0" xfId="37" applyFont="1" applyAlignment="1">
      <alignment horizontal="center"/>
    </xf>
    <xf numFmtId="2" fontId="22" fillId="0" borderId="0" xfId="37" applyNumberFormat="1" applyFont="1" applyAlignment="1">
      <alignment horizontal="center"/>
    </xf>
    <xf numFmtId="171" fontId="22" fillId="0" borderId="0" xfId="300" applyNumberFormat="1" applyFont="1" applyAlignment="1">
      <alignment horizontal="center"/>
    </xf>
    <xf numFmtId="0" fontId="22" fillId="0" borderId="0" xfId="37" applyFont="1" applyAlignment="1">
      <alignment horizontal="center" vertical="center" wrapText="1"/>
    </xf>
    <xf numFmtId="0" fontId="22" fillId="0" borderId="1" xfId="37" applyFont="1" applyBorder="1" applyAlignment="1">
      <alignment horizontal="center" vertical="center" wrapText="1"/>
    </xf>
    <xf numFmtId="0" fontId="22" fillId="0" borderId="1" xfId="37" applyFont="1" applyBorder="1" applyAlignment="1">
      <alignment horizontal="center"/>
    </xf>
    <xf numFmtId="164" fontId="22" fillId="0" borderId="1" xfId="37" applyNumberFormat="1" applyFont="1" applyBorder="1" applyAlignment="1">
      <alignment horizontal="center" vertical="center" wrapText="1"/>
    </xf>
    <xf numFmtId="164" fontId="22" fillId="0" borderId="1" xfId="37" applyNumberFormat="1" applyFont="1" applyBorder="1" applyAlignment="1">
      <alignment horizontal="center"/>
    </xf>
    <xf numFmtId="0" fontId="22" fillId="0" borderId="9" xfId="37" applyFont="1" applyBorder="1"/>
    <xf numFmtId="164" fontId="54" fillId="6" borderId="0" xfId="37" applyNumberFormat="1" applyFont="1" applyFill="1" applyBorder="1" applyAlignment="1">
      <alignment horizontal="center" vertical="center" wrapText="1"/>
    </xf>
    <xf numFmtId="0" fontId="32" fillId="0" borderId="0" xfId="37" applyFont="1" applyBorder="1" applyAlignment="1">
      <alignment horizontal="center" vertical="center" wrapText="1"/>
    </xf>
    <xf numFmtId="164" fontId="22" fillId="0" borderId="0" xfId="37" applyNumberFormat="1" applyFont="1" applyBorder="1"/>
    <xf numFmtId="0" fontId="61" fillId="0" borderId="0" xfId="37" applyFont="1"/>
    <xf numFmtId="0" fontId="61" fillId="0" borderId="0" xfId="37" applyFont="1" applyBorder="1"/>
    <xf numFmtId="0" fontId="55" fillId="6" borderId="7" xfId="37" applyFont="1" applyFill="1" applyBorder="1" applyAlignment="1">
      <alignment horizontal="center" vertical="center" wrapText="1"/>
    </xf>
    <xf numFmtId="0" fontId="55" fillId="6" borderId="29" xfId="37" applyFont="1" applyFill="1" applyBorder="1" applyAlignment="1">
      <alignment horizontal="center" vertical="center" wrapText="1"/>
    </xf>
    <xf numFmtId="0" fontId="55" fillId="0" borderId="0" xfId="37" applyFont="1" applyBorder="1"/>
    <xf numFmtId="0" fontId="55" fillId="0" borderId="0" xfId="37" applyFont="1" applyBorder="1" applyAlignment="1">
      <alignment horizontal="center" vertical="center" wrapText="1"/>
    </xf>
    <xf numFmtId="164" fontId="55" fillId="0" borderId="0" xfId="37" applyNumberFormat="1" applyFont="1" applyBorder="1" applyAlignment="1">
      <alignment horizontal="center" vertical="center" wrapText="1"/>
    </xf>
    <xf numFmtId="0" fontId="55" fillId="0" borderId="0" xfId="37" applyFont="1" applyFill="1" applyBorder="1" applyAlignment="1">
      <alignment horizontal="center" vertical="center" wrapText="1"/>
    </xf>
    <xf numFmtId="2" fontId="55" fillId="0" borderId="0" xfId="37" applyNumberFormat="1" applyFont="1" applyBorder="1" applyAlignment="1">
      <alignment horizontal="center" vertical="center" wrapText="1"/>
    </xf>
    <xf numFmtId="170" fontId="55" fillId="0" borderId="0" xfId="37" applyNumberFormat="1" applyFont="1" applyBorder="1" applyAlignment="1">
      <alignment horizontal="center" vertical="center" wrapText="1"/>
    </xf>
    <xf numFmtId="0" fontId="58" fillId="6" borderId="1" xfId="37" applyFont="1" applyFill="1" applyBorder="1" applyAlignment="1">
      <alignment horizontal="center"/>
    </xf>
    <xf numFmtId="164" fontId="58" fillId="6" borderId="1" xfId="37" applyNumberFormat="1" applyFont="1" applyFill="1" applyBorder="1" applyAlignment="1">
      <alignment horizontal="center" vertical="center" wrapText="1"/>
    </xf>
    <xf numFmtId="0" fontId="58" fillId="6" borderId="1" xfId="37" applyFont="1" applyFill="1" applyBorder="1" applyAlignment="1">
      <alignment horizontal="center" vertical="center" wrapText="1"/>
    </xf>
    <xf numFmtId="2" fontId="58" fillId="6" borderId="1" xfId="37" applyNumberFormat="1" applyFont="1" applyFill="1" applyBorder="1" applyAlignment="1">
      <alignment horizontal="center" vertical="center" wrapText="1"/>
    </xf>
    <xf numFmtId="170" fontId="58" fillId="6" borderId="1" xfId="37" applyNumberFormat="1" applyFont="1" applyFill="1" applyBorder="1" applyAlignment="1">
      <alignment horizontal="center" vertical="center" wrapText="1"/>
    </xf>
    <xf numFmtId="164" fontId="55" fillId="0" borderId="1" xfId="37" applyNumberFormat="1" applyFont="1" applyBorder="1" applyAlignment="1">
      <alignment horizontal="center" vertical="center" wrapText="1"/>
    </xf>
    <xf numFmtId="0" fontId="22" fillId="0" borderId="0" xfId="37"/>
    <xf numFmtId="0" fontId="56" fillId="0" borderId="0" xfId="37" applyFont="1" applyAlignment="1">
      <alignment horizontal="center" vertical="center" wrapText="1"/>
    </xf>
    <xf numFmtId="0" fontId="32" fillId="6" borderId="9" xfId="37" applyFont="1" applyFill="1" applyBorder="1" applyAlignment="1">
      <alignment horizontal="center" vertical="center" wrapText="1"/>
    </xf>
    <xf numFmtId="0" fontId="32" fillId="6" borderId="11" xfId="37" applyFont="1" applyFill="1" applyBorder="1" applyAlignment="1">
      <alignment horizontal="center" vertical="center" wrapText="1"/>
    </xf>
    <xf numFmtId="0" fontId="32" fillId="6" borderId="10" xfId="37" applyFont="1" applyFill="1" applyBorder="1" applyAlignment="1">
      <alignment horizontal="center" vertical="center" wrapText="1"/>
    </xf>
    <xf numFmtId="0" fontId="32" fillId="6" borderId="0" xfId="37" applyFont="1" applyFill="1" applyBorder="1" applyAlignment="1">
      <alignment horizontal="center" vertical="center" wrapText="1"/>
    </xf>
    <xf numFmtId="0" fontId="32" fillId="6" borderId="0" xfId="37" applyFont="1" applyFill="1" applyBorder="1"/>
    <xf numFmtId="164" fontId="32" fillId="0" borderId="0" xfId="37" applyNumberFormat="1" applyFont="1" applyBorder="1" applyAlignment="1">
      <alignment horizontal="center" vertical="center" wrapText="1"/>
    </xf>
    <xf numFmtId="164" fontId="63" fillId="6" borderId="0" xfId="37" applyNumberFormat="1" applyFont="1" applyFill="1" applyBorder="1" applyAlignment="1">
      <alignment horizontal="center" vertical="center" wrapText="1"/>
    </xf>
    <xf numFmtId="164" fontId="32" fillId="0" borderId="0" xfId="37" applyNumberFormat="1" applyFont="1" applyFill="1" applyBorder="1" applyAlignment="1">
      <alignment horizontal="center" vertical="center" wrapText="1"/>
    </xf>
    <xf numFmtId="0" fontId="32" fillId="0" borderId="0" xfId="37" applyFont="1" applyBorder="1"/>
    <xf numFmtId="164" fontId="63" fillId="0" borderId="0" xfId="37" applyNumberFormat="1" applyFont="1" applyBorder="1" applyAlignment="1">
      <alignment horizontal="center" vertical="center" wrapText="1"/>
    </xf>
    <xf numFmtId="2" fontId="32" fillId="0" borderId="0" xfId="37" applyNumberFormat="1" applyFont="1" applyBorder="1" applyAlignment="1">
      <alignment horizontal="center" vertical="center" wrapText="1"/>
    </xf>
    <xf numFmtId="170" fontId="32" fillId="0" borderId="0" xfId="37" applyNumberFormat="1" applyFont="1" applyBorder="1" applyAlignment="1">
      <alignment horizontal="center" vertical="center" wrapText="1"/>
    </xf>
    <xf numFmtId="164" fontId="54" fillId="0" borderId="1" xfId="37" applyNumberFormat="1" applyFont="1" applyBorder="1" applyAlignment="1">
      <alignment horizontal="center" vertical="center" wrapText="1"/>
    </xf>
    <xf numFmtId="164" fontId="54" fillId="6" borderId="1" xfId="37" applyNumberFormat="1" applyFont="1" applyFill="1" applyBorder="1" applyAlignment="1">
      <alignment horizontal="center" vertical="center" wrapText="1"/>
    </xf>
    <xf numFmtId="164" fontId="64" fillId="0" borderId="1" xfId="37" applyNumberFormat="1" applyFont="1" applyBorder="1" applyAlignment="1">
      <alignment horizontal="center" vertical="center" wrapText="1"/>
    </xf>
    <xf numFmtId="164" fontId="64" fillId="6" borderId="1" xfId="37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55" fillId="0" borderId="0" xfId="37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/>
    </xf>
    <xf numFmtId="0" fontId="22" fillId="0" borderId="0" xfId="2" applyFont="1" applyFill="1"/>
    <xf numFmtId="0" fontId="22" fillId="0" borderId="3" xfId="2" applyFont="1" applyFill="1" applyBorder="1" applyAlignment="1">
      <alignment horizontal="justify" vertical="center" wrapText="1"/>
    </xf>
    <xf numFmtId="0" fontId="65" fillId="0" borderId="3" xfId="2" applyFont="1" applyFill="1" applyBorder="1" applyAlignment="1">
      <alignment horizontal="justify" vertical="center" wrapText="1"/>
    </xf>
    <xf numFmtId="0" fontId="66" fillId="2" borderId="31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0" fontId="65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2" applyFont="1" applyFill="1" applyBorder="1"/>
    <xf numFmtId="0" fontId="33" fillId="0" borderId="0" xfId="2" applyFont="1" applyFill="1" applyBorder="1" applyAlignment="1">
      <alignment horizontal="center"/>
    </xf>
    <xf numFmtId="0" fontId="67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22" fillId="0" borderId="0" xfId="2" applyFont="1" applyFill="1" applyAlignment="1">
      <alignment horizontal="center"/>
    </xf>
    <xf numFmtId="0" fontId="22" fillId="0" borderId="0" xfId="306" applyFont="1" applyFill="1" applyAlignment="1">
      <alignment horizontal="center"/>
    </xf>
    <xf numFmtId="0" fontId="22" fillId="0" borderId="0" xfId="306" applyFont="1" applyFill="1" applyBorder="1" applyAlignment="1">
      <alignment horizontal="center"/>
    </xf>
    <xf numFmtId="0" fontId="22" fillId="0" borderId="3" xfId="2" applyFont="1" applyFill="1" applyBorder="1" applyAlignment="1">
      <alignment horizontal="center" vertical="center"/>
    </xf>
    <xf numFmtId="0" fontId="65" fillId="0" borderId="0" xfId="2" applyFont="1" applyFill="1"/>
    <xf numFmtId="0" fontId="22" fillId="0" borderId="0" xfId="2" applyFont="1" applyFill="1" applyAlignment="1">
      <alignment horizontal="justify" vertical="center" wrapText="1"/>
    </xf>
    <xf numFmtId="0" fontId="65" fillId="0" borderId="0" xfId="2" applyFont="1" applyFill="1" applyAlignment="1">
      <alignment horizontal="justify" vertical="center" wrapText="1"/>
    </xf>
    <xf numFmtId="0" fontId="22" fillId="0" borderId="9" xfId="2" applyFont="1" applyFill="1" applyBorder="1"/>
    <xf numFmtId="0" fontId="22" fillId="0" borderId="0" xfId="2" applyFont="1"/>
    <xf numFmtId="0" fontId="33" fillId="6" borderId="0" xfId="2" applyFont="1" applyFill="1" applyAlignment="1">
      <alignment horizontal="center"/>
    </xf>
    <xf numFmtId="0" fontId="67" fillId="6" borderId="0" xfId="2" applyFont="1" applyFill="1" applyAlignment="1">
      <alignment horizontal="center"/>
    </xf>
    <xf numFmtId="0" fontId="33" fillId="6" borderId="4" xfId="2" applyFont="1" applyFill="1" applyBorder="1" applyAlignment="1">
      <alignment horizontal="center"/>
    </xf>
    <xf numFmtId="0" fontId="66" fillId="2" borderId="3" xfId="2" applyFont="1" applyFill="1" applyBorder="1" applyAlignment="1">
      <alignment horizontal="center" vertical="center" wrapText="1"/>
    </xf>
    <xf numFmtId="0" fontId="22" fillId="6" borderId="0" xfId="2" applyFont="1" applyFill="1" applyBorder="1" applyAlignment="1">
      <alignment horizontal="center" vertical="center" wrapText="1"/>
    </xf>
    <xf numFmtId="0" fontId="65" fillId="6" borderId="0" xfId="2" applyFont="1" applyFill="1" applyBorder="1" applyAlignment="1">
      <alignment horizontal="center" vertical="center" wrapText="1"/>
    </xf>
    <xf numFmtId="0" fontId="22" fillId="6" borderId="0" xfId="2" applyFont="1" applyFill="1" applyBorder="1" applyAlignment="1">
      <alignment vertical="center"/>
    </xf>
    <xf numFmtId="0" fontId="22" fillId="6" borderId="0" xfId="2" applyFont="1" applyFill="1" applyBorder="1" applyAlignment="1">
      <alignment horizontal="right" vertical="center"/>
    </xf>
    <xf numFmtId="0" fontId="22" fillId="6" borderId="0" xfId="2" applyFont="1" applyFill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65" fillId="6" borderId="0" xfId="2" applyFont="1" applyFill="1" applyBorder="1" applyAlignment="1">
      <alignment horizontal="center" vertical="center"/>
    </xf>
    <xf numFmtId="0" fontId="22" fillId="6" borderId="0" xfId="2" applyFont="1" applyFill="1" applyBorder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22" fillId="0" borderId="0" xfId="306" applyFont="1" applyFill="1" applyBorder="1" applyAlignment="1">
      <alignment horizontal="center" vertical="center"/>
    </xf>
    <xf numFmtId="0" fontId="22" fillId="6" borderId="3" xfId="2" applyFont="1" applyFill="1" applyBorder="1" applyAlignment="1">
      <alignment horizontal="left" vertical="center"/>
    </xf>
    <xf numFmtId="0" fontId="22" fillId="6" borderId="3" xfId="2" applyFont="1" applyFill="1" applyBorder="1" applyAlignment="1">
      <alignment horizontal="center" vertical="center"/>
    </xf>
    <xf numFmtId="0" fontId="22" fillId="0" borderId="3" xfId="2" applyFont="1" applyBorder="1" applyAlignment="1">
      <alignment horizontal="center"/>
    </xf>
    <xf numFmtId="0" fontId="22" fillId="0" borderId="3" xfId="2" applyFont="1" applyFill="1" applyBorder="1" applyAlignment="1">
      <alignment horizontal="center"/>
    </xf>
    <xf numFmtId="0" fontId="22" fillId="6" borderId="0" xfId="2" applyFont="1" applyFill="1"/>
    <xf numFmtId="0" fontId="65" fillId="6" borderId="0" xfId="2" applyFont="1" applyFill="1"/>
    <xf numFmtId="0" fontId="22" fillId="6" borderId="0" xfId="2" applyFont="1" applyFill="1" applyAlignment="1">
      <alignment horizontal="right"/>
    </xf>
    <xf numFmtId="0" fontId="65" fillId="0" borderId="0" xfId="2" applyFont="1"/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2" fillId="2" borderId="0" xfId="0" applyFont="1" applyFill="1" applyBorder="1" applyAlignment="1">
      <alignment horizontal="center" vertical="center"/>
    </xf>
    <xf numFmtId="170" fontId="70" fillId="0" borderId="0" xfId="0" applyNumberFormat="1" applyFont="1" applyAlignment="1">
      <alignment vertical="center"/>
    </xf>
    <xf numFmtId="0" fontId="71" fillId="2" borderId="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64" fontId="26" fillId="6" borderId="0" xfId="0" applyNumberFormat="1" applyFont="1" applyFill="1" applyBorder="1" applyAlignment="1">
      <alignment horizontal="right" vertical="center" wrapText="1"/>
    </xf>
    <xf numFmtId="164" fontId="25" fillId="6" borderId="0" xfId="0" applyNumberFormat="1" applyFont="1" applyFill="1" applyBorder="1" applyAlignment="1">
      <alignment horizontal="right" vertical="center" wrapText="1"/>
    </xf>
    <xf numFmtId="164" fontId="74" fillId="6" borderId="0" xfId="0" applyNumberFormat="1" applyFont="1" applyFill="1" applyBorder="1" applyAlignment="1">
      <alignment horizontal="right" vertical="center" wrapText="1"/>
    </xf>
    <xf numFmtId="164" fontId="68" fillId="6" borderId="0" xfId="0" applyNumberFormat="1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68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/>
    </xf>
    <xf numFmtId="164" fontId="76" fillId="6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164" fontId="75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164" fontId="77" fillId="0" borderId="0" xfId="0" applyNumberFormat="1" applyFont="1" applyFill="1" applyBorder="1" applyAlignment="1">
      <alignment horizontal="right" vertical="center" wrapText="1"/>
    </xf>
    <xf numFmtId="164" fontId="78" fillId="0" borderId="0" xfId="0" applyNumberFormat="1" applyFont="1" applyFill="1" applyBorder="1" applyAlignment="1">
      <alignment horizontal="right" vertical="center" wrapText="1"/>
    </xf>
    <xf numFmtId="0" fontId="79" fillId="0" borderId="0" xfId="0" applyFont="1" applyFill="1" applyAlignment="1">
      <alignment vertical="center"/>
    </xf>
    <xf numFmtId="164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164" fontId="79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164" fontId="68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right" vertical="center"/>
    </xf>
    <xf numFmtId="164" fontId="79" fillId="8" borderId="0" xfId="0" applyNumberFormat="1" applyFont="1" applyFill="1" applyBorder="1" applyAlignment="1">
      <alignment horizontal="right" vertical="center"/>
    </xf>
    <xf numFmtId="164" fontId="68" fillId="8" borderId="0" xfId="0" applyNumberFormat="1" applyFont="1" applyFill="1" applyBorder="1" applyAlignment="1">
      <alignment horizontal="right" vertical="center"/>
    </xf>
    <xf numFmtId="164" fontId="68" fillId="0" borderId="0" xfId="0" applyNumberFormat="1" applyFont="1" applyFill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164" fontId="79" fillId="9" borderId="1" xfId="0" applyNumberFormat="1" applyFont="1" applyFill="1" applyBorder="1" applyAlignment="1">
      <alignment horizontal="right" vertical="center"/>
    </xf>
    <xf numFmtId="164" fontId="25" fillId="6" borderId="34" xfId="0" applyNumberFormat="1" applyFont="1" applyFill="1" applyBorder="1" applyAlignment="1">
      <alignment horizontal="right" vertical="center" wrapText="1"/>
    </xf>
    <xf numFmtId="164" fontId="68" fillId="9" borderId="1" xfId="0" applyNumberFormat="1" applyFont="1" applyFill="1" applyBorder="1" applyAlignment="1">
      <alignment horizontal="right" vertical="center"/>
    </xf>
    <xf numFmtId="164" fontId="68" fillId="6" borderId="34" xfId="0" applyNumberFormat="1" applyFont="1" applyFill="1" applyBorder="1" applyAlignment="1">
      <alignment horizontal="right" vertical="center" wrapText="1"/>
    </xf>
    <xf numFmtId="0" fontId="69" fillId="0" borderId="0" xfId="0" applyFont="1" applyBorder="1" applyAlignment="1">
      <alignment horizontal="left" vertical="center" indent="6"/>
    </xf>
    <xf numFmtId="0" fontId="80" fillId="0" borderId="0" xfId="0" applyFont="1" applyFill="1" applyBorder="1" applyAlignment="1">
      <alignment horizontal="right" vertical="center"/>
    </xf>
    <xf numFmtId="164" fontId="25" fillId="6" borderId="35" xfId="0" applyNumberFormat="1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164" fontId="68" fillId="6" borderId="35" xfId="0" applyNumberFormat="1" applyFont="1" applyFill="1" applyBorder="1" applyAlignment="1">
      <alignment horizontal="right" vertical="center" wrapText="1"/>
    </xf>
    <xf numFmtId="164" fontId="80" fillId="0" borderId="0" xfId="0" applyNumberFormat="1" applyFont="1" applyFill="1" applyBorder="1" applyAlignment="1">
      <alignment horizontal="right" vertical="center"/>
    </xf>
    <xf numFmtId="164" fontId="25" fillId="6" borderId="36" xfId="0" applyNumberFormat="1" applyFont="1" applyFill="1" applyBorder="1" applyAlignment="1">
      <alignment horizontal="right" vertical="center" wrapText="1"/>
    </xf>
    <xf numFmtId="164" fontId="81" fillId="0" borderId="0" xfId="0" applyNumberFormat="1" applyFont="1" applyFill="1" applyBorder="1" applyAlignment="1">
      <alignment horizontal="right" vertical="center"/>
    </xf>
    <xf numFmtId="164" fontId="68" fillId="6" borderId="36" xfId="0" applyNumberFormat="1" applyFont="1" applyFill="1" applyBorder="1" applyAlignment="1">
      <alignment horizontal="right" vertical="center" wrapText="1"/>
    </xf>
    <xf numFmtId="0" fontId="70" fillId="0" borderId="1" xfId="0" applyFont="1" applyBorder="1" applyAlignment="1">
      <alignment vertical="center"/>
    </xf>
    <xf numFmtId="164" fontId="82" fillId="0" borderId="1" xfId="0" applyNumberFormat="1" applyFont="1" applyBorder="1" applyAlignment="1">
      <alignment vertical="center"/>
    </xf>
    <xf numFmtId="164" fontId="25" fillId="6" borderId="1" xfId="0" applyNumberFormat="1" applyFont="1" applyFill="1" applyBorder="1" applyAlignment="1">
      <alignment horizontal="right" vertical="center" wrapText="1"/>
    </xf>
    <xf numFmtId="164" fontId="76" fillId="0" borderId="1" xfId="0" applyNumberFormat="1" applyFont="1" applyBorder="1" applyAlignment="1">
      <alignment vertical="center"/>
    </xf>
    <xf numFmtId="164" fontId="68" fillId="6" borderId="1" xfId="0" applyNumberFormat="1" applyFont="1" applyFill="1" applyBorder="1" applyAlignment="1">
      <alignment horizontal="right" vertical="center" wrapText="1"/>
    </xf>
    <xf numFmtId="172" fontId="70" fillId="0" borderId="0" xfId="0" applyNumberFormat="1" applyFont="1" applyAlignment="1">
      <alignment vertical="center"/>
    </xf>
    <xf numFmtId="0" fontId="8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83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164" fontId="70" fillId="0" borderId="0" xfId="0" applyNumberFormat="1" applyFont="1" applyAlignment="1">
      <alignment vertical="center"/>
    </xf>
    <xf numFmtId="172" fontId="84" fillId="0" borderId="0" xfId="0" applyNumberFormat="1" applyFont="1" applyAlignment="1">
      <alignment horizontal="center"/>
    </xf>
    <xf numFmtId="4" fontId="0" fillId="0" borderId="0" xfId="0" applyNumberFormat="1"/>
    <xf numFmtId="4" fontId="70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89" fillId="2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164" fontId="92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center" vertical="center"/>
    </xf>
    <xf numFmtId="164" fontId="9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 indent="5"/>
    </xf>
    <xf numFmtId="16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indent="5"/>
    </xf>
    <xf numFmtId="164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 indent="5"/>
    </xf>
    <xf numFmtId="0" fontId="94" fillId="0" borderId="1" xfId="0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4" fontId="25" fillId="6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164" fontId="79" fillId="0" borderId="0" xfId="0" applyNumberFormat="1" applyFont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164" fontId="92" fillId="0" borderId="1" xfId="0" applyNumberFormat="1" applyFont="1" applyFill="1" applyBorder="1" applyAlignment="1">
      <alignment horizontal="center" vertical="center"/>
    </xf>
    <xf numFmtId="164" fontId="92" fillId="6" borderId="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90" fillId="2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164" fontId="92" fillId="0" borderId="1" xfId="0" applyNumberFormat="1" applyFont="1" applyFill="1" applyBorder="1" applyAlignment="1">
      <alignment horizontal="right" vertical="center"/>
    </xf>
    <xf numFmtId="164" fontId="92" fillId="0" borderId="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96" fillId="6" borderId="0" xfId="0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 indent="3"/>
    </xf>
    <xf numFmtId="164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left" vertical="center" wrapText="1" indent="3"/>
    </xf>
    <xf numFmtId="0" fontId="97" fillId="0" borderId="0" xfId="0" applyNumberFormat="1" applyFont="1" applyFill="1" applyBorder="1" applyAlignment="1" applyProtection="1">
      <alignment horizontal="right" vertical="top" wrapText="1"/>
    </xf>
    <xf numFmtId="0" fontId="24" fillId="0" borderId="0" xfId="308" applyFont="1" applyAlignment="1">
      <alignment vertical="center"/>
    </xf>
    <xf numFmtId="0" fontId="23" fillId="0" borderId="0" xfId="308" applyFont="1" applyAlignment="1">
      <alignment horizontal="center" vertical="center"/>
    </xf>
    <xf numFmtId="0" fontId="24" fillId="0" borderId="0" xfId="308" applyFont="1" applyFill="1" applyBorder="1" applyAlignment="1">
      <alignment vertical="center"/>
    </xf>
    <xf numFmtId="0" fontId="90" fillId="2" borderId="0" xfId="308" applyFont="1" applyFill="1" applyBorder="1" applyAlignment="1">
      <alignment horizontal="center" vertical="center" wrapText="1"/>
    </xf>
    <xf numFmtId="0" fontId="24" fillId="0" borderId="0" xfId="308" applyFont="1" applyFill="1" applyAlignment="1">
      <alignment vertical="center"/>
    </xf>
    <xf numFmtId="0" fontId="25" fillId="0" borderId="0" xfId="308" applyFont="1" applyBorder="1" applyAlignment="1">
      <alignment horizontal="center" vertical="center" wrapText="1"/>
    </xf>
    <xf numFmtId="0" fontId="25" fillId="0" borderId="0" xfId="308" applyFont="1" applyBorder="1" applyAlignment="1">
      <alignment horizontal="left" vertical="center"/>
    </xf>
    <xf numFmtId="164" fontId="25" fillId="0" borderId="0" xfId="308" applyNumberFormat="1" applyFont="1" applyFill="1" applyBorder="1" applyAlignment="1">
      <alignment horizontal="center" vertical="center" wrapText="1"/>
    </xf>
    <xf numFmtId="164" fontId="25" fillId="0" borderId="0" xfId="308" applyNumberFormat="1" applyFont="1" applyBorder="1" applyAlignment="1">
      <alignment horizontal="center" vertical="center" wrapText="1"/>
    </xf>
    <xf numFmtId="164" fontId="24" fillId="0" borderId="0" xfId="308" applyNumberFormat="1" applyFont="1" applyAlignment="1">
      <alignment vertical="center"/>
    </xf>
    <xf numFmtId="164" fontId="92" fillId="0" borderId="1" xfId="308" applyNumberFormat="1" applyFont="1" applyFill="1" applyBorder="1" applyAlignment="1">
      <alignment horizontal="center" vertical="center" wrapText="1"/>
    </xf>
    <xf numFmtId="164" fontId="92" fillId="0" borderId="1" xfId="308" applyNumberFormat="1" applyFont="1" applyBorder="1" applyAlignment="1">
      <alignment horizontal="center" vertical="center" wrapText="1"/>
    </xf>
    <xf numFmtId="0" fontId="24" fillId="0" borderId="0" xfId="308" applyFont="1" applyBorder="1" applyAlignment="1">
      <alignment horizontal="center" vertical="center"/>
    </xf>
    <xf numFmtId="0" fontId="24" fillId="0" borderId="0" xfId="308" applyFont="1" applyBorder="1" applyAlignment="1">
      <alignment vertical="center"/>
    </xf>
    <xf numFmtId="164" fontId="24" fillId="0" borderId="0" xfId="308" applyNumberFormat="1" applyFont="1" applyFill="1" applyBorder="1" applyAlignment="1">
      <alignment vertical="center"/>
    </xf>
    <xf numFmtId="0" fontId="24" fillId="0" borderId="0" xfId="308" applyFont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89" fillId="2" borderId="10" xfId="0" applyFont="1" applyFill="1" applyBorder="1" applyAlignment="1">
      <alignment horizontal="center" vertical="center"/>
    </xf>
    <xf numFmtId="0" fontId="98" fillId="2" borderId="10" xfId="0" applyFont="1" applyFill="1" applyBorder="1" applyAlignment="1">
      <alignment vertical="center"/>
    </xf>
    <xf numFmtId="0" fontId="89" fillId="2" borderId="0" xfId="0" applyFont="1" applyFill="1" applyBorder="1" applyAlignment="1">
      <alignment horizontal="center" vertical="center" textRotation="90" wrapText="1"/>
    </xf>
    <xf numFmtId="0" fontId="89" fillId="2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textRotation="90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100" fillId="0" borderId="0" xfId="0" applyFont="1"/>
    <xf numFmtId="16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01" fillId="0" borderId="0" xfId="0" applyFont="1"/>
    <xf numFmtId="0" fontId="79" fillId="0" borderId="0" xfId="0" applyFont="1" applyFill="1" applyAlignment="1">
      <alignment horizontal="center" vertical="center"/>
    </xf>
    <xf numFmtId="164" fontId="79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4" fontId="99" fillId="0" borderId="0" xfId="0" applyNumberFormat="1" applyFont="1" applyFill="1" applyAlignment="1">
      <alignment vertical="center"/>
    </xf>
    <xf numFmtId="0" fontId="102" fillId="0" borderId="0" xfId="0" applyFont="1"/>
    <xf numFmtId="0" fontId="23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4" fontId="102" fillId="0" borderId="0" xfId="0" applyNumberFormat="1" applyFont="1"/>
    <xf numFmtId="0" fontId="92" fillId="0" borderId="1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164" fontId="68" fillId="0" borderId="0" xfId="0" applyNumberFormat="1" applyFont="1" applyFill="1" applyAlignment="1">
      <alignment vertical="center"/>
    </xf>
    <xf numFmtId="0" fontId="32" fillId="0" borderId="0" xfId="0" applyFont="1"/>
    <xf numFmtId="164" fontId="69" fillId="0" borderId="1" xfId="0" applyNumberFormat="1" applyFont="1" applyFill="1" applyBorder="1" applyAlignment="1">
      <alignment horizontal="center" vertical="center" wrapText="1"/>
    </xf>
    <xf numFmtId="164" fontId="10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68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71" fillId="2" borderId="12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98" fillId="2" borderId="26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72" fillId="2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90" fillId="2" borderId="0" xfId="0" applyFont="1" applyFill="1" applyBorder="1" applyAlignment="1">
      <alignment horizontal="center" vertical="center"/>
    </xf>
    <xf numFmtId="0" fontId="90" fillId="2" borderId="1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89" fillId="2" borderId="10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0" fillId="2" borderId="10" xfId="0" applyFont="1" applyFill="1" applyBorder="1" applyAlignment="1">
      <alignment horizontal="center" vertical="center" wrapText="1"/>
    </xf>
    <xf numFmtId="0" fontId="92" fillId="6" borderId="1" xfId="308" applyFont="1" applyFill="1" applyBorder="1" applyAlignment="1">
      <alignment horizontal="center" vertical="center"/>
    </xf>
    <xf numFmtId="0" fontId="23" fillId="0" borderId="0" xfId="308" applyFont="1" applyAlignment="1">
      <alignment horizontal="center" vertical="center"/>
    </xf>
    <xf numFmtId="0" fontId="90" fillId="2" borderId="0" xfId="308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89" fillId="2" borderId="26" xfId="0" applyFont="1" applyFill="1" applyBorder="1" applyAlignment="1">
      <alignment horizontal="center" vertical="center" wrapText="1"/>
    </xf>
    <xf numFmtId="0" fontId="89" fillId="2" borderId="0" xfId="0" applyFont="1" applyFill="1" applyBorder="1" applyAlignment="1">
      <alignment horizontal="center" vertical="center" wrapText="1"/>
    </xf>
    <xf numFmtId="0" fontId="89" fillId="2" borderId="26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54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1" fillId="2" borderId="26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center" vertical="center"/>
    </xf>
    <xf numFmtId="0" fontId="33" fillId="0" borderId="0" xfId="209" applyFont="1" applyFill="1" applyAlignment="1">
      <alignment horizontal="center" vertical="center" wrapText="1"/>
    </xf>
    <xf numFmtId="0" fontId="35" fillId="0" borderId="3" xfId="209" applyFont="1" applyFill="1" applyBorder="1" applyAlignment="1">
      <alignment horizontal="right" vertical="center" wrapText="1"/>
    </xf>
    <xf numFmtId="0" fontId="34" fillId="2" borderId="5" xfId="209" applyFont="1" applyFill="1" applyBorder="1" applyAlignment="1">
      <alignment horizontal="center" vertical="center" wrapText="1"/>
    </xf>
    <xf numFmtId="0" fontId="34" fillId="2" borderId="3" xfId="209" applyFont="1" applyFill="1" applyBorder="1" applyAlignment="1">
      <alignment horizontal="center" vertical="center" wrapText="1"/>
    </xf>
    <xf numFmtId="0" fontId="34" fillId="2" borderId="6" xfId="209" applyFont="1" applyFill="1" applyBorder="1" applyAlignment="1">
      <alignment horizontal="center" vertical="center" wrapText="1"/>
    </xf>
    <xf numFmtId="0" fontId="33" fillId="0" borderId="0" xfId="209" applyFont="1" applyFill="1" applyAlignment="1">
      <alignment horizontal="center"/>
    </xf>
    <xf numFmtId="0" fontId="35" fillId="0" borderId="0" xfId="209" applyFont="1" applyFill="1" applyAlignment="1">
      <alignment horizontal="center"/>
    </xf>
    <xf numFmtId="0" fontId="33" fillId="0" borderId="0" xfId="37" applyFont="1" applyAlignment="1">
      <alignment horizontal="center" vertical="center"/>
    </xf>
    <xf numFmtId="0" fontId="22" fillId="0" borderId="1" xfId="37" applyFont="1" applyBorder="1" applyAlignment="1">
      <alignment horizontal="right"/>
    </xf>
    <xf numFmtId="0" fontId="22" fillId="0" borderId="2" xfId="37" applyFont="1" applyBorder="1" applyAlignment="1">
      <alignment horizontal="center" vertical="center"/>
    </xf>
    <xf numFmtId="0" fontId="22" fillId="0" borderId="1" xfId="37" applyFont="1" applyBorder="1" applyAlignment="1">
      <alignment horizontal="center" vertical="center"/>
    </xf>
    <xf numFmtId="0" fontId="35" fillId="0" borderId="0" xfId="209" applyFont="1" applyFill="1" applyAlignment="1">
      <alignment horizontal="left" vertical="center" wrapText="1"/>
    </xf>
    <xf numFmtId="0" fontId="35" fillId="0" borderId="3" xfId="209" applyFont="1" applyFill="1" applyBorder="1" applyAlignment="1">
      <alignment horizontal="right"/>
    </xf>
    <xf numFmtId="0" fontId="34" fillId="2" borderId="5" xfId="209" applyFont="1" applyFill="1" applyBorder="1" applyAlignment="1">
      <alignment horizontal="center" vertical="center"/>
    </xf>
    <xf numFmtId="0" fontId="34" fillId="2" borderId="3" xfId="209" applyFont="1" applyFill="1" applyBorder="1" applyAlignment="1">
      <alignment horizontal="center" vertical="center"/>
    </xf>
    <xf numFmtId="0" fontId="34" fillId="2" borderId="6" xfId="209" applyFont="1" applyFill="1" applyBorder="1" applyAlignment="1">
      <alignment horizontal="center" vertical="center"/>
    </xf>
    <xf numFmtId="0" fontId="22" fillId="0" borderId="0" xfId="209" applyFont="1" applyFill="1" applyBorder="1" applyAlignment="1">
      <alignment horizontal="left" vertical="center" wrapText="1"/>
    </xf>
    <xf numFmtId="0" fontId="22" fillId="0" borderId="3" xfId="209" applyFont="1" applyFill="1" applyBorder="1" applyAlignment="1">
      <alignment horizontal="left" vertical="center" wrapText="1"/>
    </xf>
    <xf numFmtId="0" fontId="22" fillId="0" borderId="0" xfId="209" applyFont="1" applyFill="1" applyBorder="1" applyAlignment="1">
      <alignment horizontal="left" vertical="center"/>
    </xf>
    <xf numFmtId="0" fontId="40" fillId="0" borderId="0" xfId="209" applyFont="1" applyFill="1" applyAlignment="1">
      <alignment horizontal="center"/>
    </xf>
    <xf numFmtId="0" fontId="22" fillId="0" borderId="0" xfId="209" applyFont="1" applyFill="1" applyBorder="1" applyAlignment="1">
      <alignment horizontal="center" vertical="center"/>
    </xf>
    <xf numFmtId="0" fontId="22" fillId="0" borderId="0" xfId="37" applyFont="1" applyBorder="1" applyAlignment="1"/>
    <xf numFmtId="0" fontId="22" fillId="0" borderId="0" xfId="37" applyFont="1" applyBorder="1" applyAlignment="1">
      <alignment horizontal="center"/>
    </xf>
    <xf numFmtId="0" fontId="22" fillId="0" borderId="0" xfId="37" applyFont="1" applyAlignment="1">
      <alignment horizontal="center"/>
    </xf>
    <xf numFmtId="0" fontId="22" fillId="2" borderId="2" xfId="37" applyFont="1" applyFill="1" applyBorder="1" applyAlignment="1">
      <alignment horizontal="center"/>
    </xf>
    <xf numFmtId="0" fontId="22" fillId="2" borderId="1" xfId="37" applyFont="1" applyFill="1" applyBorder="1" applyAlignment="1">
      <alignment horizontal="center"/>
    </xf>
    <xf numFmtId="0" fontId="22" fillId="2" borderId="17" xfId="37" applyFont="1" applyFill="1" applyBorder="1" applyAlignment="1">
      <alignment horizontal="center" vertical="center"/>
    </xf>
    <xf numFmtId="0" fontId="22" fillId="2" borderId="2" xfId="37" applyFont="1" applyFill="1" applyBorder="1" applyAlignment="1">
      <alignment horizontal="center" vertical="center" wrapText="1"/>
    </xf>
    <xf numFmtId="0" fontId="22" fillId="2" borderId="1" xfId="37" applyFont="1" applyFill="1" applyBorder="1" applyAlignment="1">
      <alignment horizontal="center" vertical="center" wrapText="1"/>
    </xf>
    <xf numFmtId="0" fontId="22" fillId="6" borderId="0" xfId="37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6" borderId="12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33" fillId="0" borderId="0" xfId="37" applyFont="1" applyAlignment="1">
      <alignment horizontal="center"/>
    </xf>
    <xf numFmtId="0" fontId="55" fillId="6" borderId="27" xfId="37" applyFont="1" applyFill="1" applyBorder="1" applyAlignment="1">
      <alignment horizontal="center" vertical="center" wrapText="1"/>
    </xf>
    <xf numFmtId="0" fontId="55" fillId="6" borderId="28" xfId="37" applyFont="1" applyFill="1" applyBorder="1" applyAlignment="1">
      <alignment horizontal="center" vertical="center" wrapText="1"/>
    </xf>
    <xf numFmtId="0" fontId="55" fillId="6" borderId="11" xfId="37" applyFont="1" applyFill="1" applyBorder="1" applyAlignment="1">
      <alignment horizontal="center"/>
    </xf>
    <xf numFmtId="0" fontId="55" fillId="6" borderId="16" xfId="37" applyFont="1" applyFill="1" applyBorder="1" applyAlignment="1">
      <alignment horizontal="center"/>
    </xf>
    <xf numFmtId="0" fontId="55" fillId="6" borderId="10" xfId="37" applyFont="1" applyFill="1" applyBorder="1" applyAlignment="1">
      <alignment horizontal="center"/>
    </xf>
    <xf numFmtId="0" fontId="55" fillId="6" borderId="15" xfId="37" applyFont="1" applyFill="1" applyBorder="1" applyAlignment="1">
      <alignment horizontal="center"/>
    </xf>
    <xf numFmtId="0" fontId="54" fillId="6" borderId="1" xfId="37" applyFont="1" applyFill="1" applyBorder="1" applyAlignment="1">
      <alignment horizontal="center"/>
    </xf>
    <xf numFmtId="0" fontId="56" fillId="0" borderId="0" xfId="37" applyFont="1" applyAlignment="1">
      <alignment horizontal="center"/>
    </xf>
    <xf numFmtId="0" fontId="62" fillId="0" borderId="0" xfId="37" applyFont="1" applyAlignment="1">
      <alignment horizontal="center" wrapText="1"/>
    </xf>
    <xf numFmtId="0" fontId="32" fillId="6" borderId="13" xfId="37" applyFont="1" applyFill="1" applyBorder="1" applyAlignment="1">
      <alignment horizontal="center" vertical="center" wrapText="1"/>
    </xf>
    <xf numFmtId="0" fontId="32" fillId="6" borderId="15" xfId="37" applyFont="1" applyFill="1" applyBorder="1" applyAlignment="1">
      <alignment horizontal="center" vertical="center" wrapText="1"/>
    </xf>
    <xf numFmtId="0" fontId="32" fillId="6" borderId="9" xfId="37" applyFont="1" applyFill="1" applyBorder="1" applyAlignment="1">
      <alignment horizontal="center" vertical="center" wrapText="1"/>
    </xf>
    <xf numFmtId="0" fontId="32" fillId="6" borderId="30" xfId="37" applyFont="1" applyFill="1" applyBorder="1" applyAlignment="1">
      <alignment horizontal="center" vertical="center" wrapText="1"/>
    </xf>
    <xf numFmtId="0" fontId="32" fillId="6" borderId="12" xfId="37" applyFont="1" applyFill="1" applyBorder="1" applyAlignment="1">
      <alignment horizontal="center" vertical="center" wrapText="1"/>
    </xf>
    <xf numFmtId="49" fontId="22" fillId="0" borderId="3" xfId="2" applyNumberFormat="1" applyFont="1" applyFill="1" applyBorder="1" applyAlignment="1">
      <alignment horizontal="left" indent="1"/>
    </xf>
    <xf numFmtId="0" fontId="22" fillId="0" borderId="0" xfId="2" applyFont="1" applyFill="1" applyAlignment="1">
      <alignment horizontal="justify" vertical="center" wrapText="1"/>
    </xf>
    <xf numFmtId="49" fontId="22" fillId="0" borderId="0" xfId="2" applyNumberFormat="1" applyFont="1" applyFill="1" applyBorder="1" applyAlignment="1">
      <alignment horizontal="left" indent="1"/>
    </xf>
    <xf numFmtId="49" fontId="22" fillId="0" borderId="0" xfId="2" applyNumberFormat="1" applyFont="1" applyFill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Alignment="1">
      <alignment horizontal="center"/>
    </xf>
    <xf numFmtId="0" fontId="22" fillId="0" borderId="3" xfId="2" applyFont="1" applyFill="1" applyBorder="1" applyAlignment="1">
      <alignment horizontal="center" vertical="center" wrapText="1"/>
    </xf>
    <xf numFmtId="0" fontId="66" fillId="2" borderId="0" xfId="2" applyFont="1" applyFill="1" applyBorder="1" applyAlignment="1">
      <alignment horizontal="center" vertical="center" wrapText="1"/>
    </xf>
    <xf numFmtId="0" fontId="66" fillId="2" borderId="3" xfId="2" applyFont="1" applyFill="1" applyBorder="1" applyAlignment="1">
      <alignment horizontal="center" vertical="center" wrapText="1"/>
    </xf>
    <xf numFmtId="0" fontId="22" fillId="6" borderId="0" xfId="2" applyFont="1" applyFill="1" applyAlignment="1"/>
    <xf numFmtId="0" fontId="33" fillId="6" borderId="0" xfId="2" applyFont="1" applyFill="1" applyAlignment="1">
      <alignment horizontal="center" vertical="center"/>
    </xf>
    <xf numFmtId="0" fontId="66" fillId="2" borderId="32" xfId="2" applyFont="1" applyFill="1" applyBorder="1" applyAlignment="1">
      <alignment horizontal="center" vertical="center" wrapText="1"/>
    </xf>
    <xf numFmtId="0" fontId="66" fillId="2" borderId="33" xfId="2" applyFont="1" applyFill="1" applyBorder="1" applyAlignment="1">
      <alignment horizontal="center" vertical="center"/>
    </xf>
    <xf numFmtId="0" fontId="22" fillId="6" borderId="0" xfId="2" applyFont="1" applyFill="1" applyAlignment="1">
      <alignment horizontal="justify" vertical="center" wrapText="1"/>
    </xf>
    <xf numFmtId="0" fontId="22" fillId="6" borderId="0" xfId="2" applyFont="1" applyFill="1" applyAlignment="1">
      <alignment horizontal="justify" vertical="top" wrapText="1"/>
    </xf>
  </cellXfs>
  <cellStyles count="309">
    <cellStyle name="Comma 10" xfId="273"/>
    <cellStyle name="Comma 11" xfId="274"/>
    <cellStyle name="Comma 12" xfId="275"/>
    <cellStyle name="Comma 13" xfId="276"/>
    <cellStyle name="Comma 14" xfId="277"/>
    <cellStyle name="Comma 15" xfId="296"/>
    <cellStyle name="Comma 16" xfId="300"/>
    <cellStyle name="Comma 2" xfId="31"/>
    <cellStyle name="Comma 2 2" xfId="278"/>
    <cellStyle name="Comma 2 3" xfId="279"/>
    <cellStyle name="Comma 3" xfId="32"/>
    <cellStyle name="Comma 4" xfId="214"/>
    <cellStyle name="Comma 5" xfId="280"/>
    <cellStyle name="Comma 6" xfId="281"/>
    <cellStyle name="Comma 7" xfId="282"/>
    <cellStyle name="Comma 8" xfId="283"/>
    <cellStyle name="Comma 9" xfId="284"/>
    <cellStyle name="Hyperlink 2" xfId="3"/>
    <cellStyle name="Normal" xfId="0" builtinId="0"/>
    <cellStyle name="Normal 10" xfId="17"/>
    <cellStyle name="Normal 10 2" xfId="29"/>
    <cellStyle name="Normal 10 3" xfId="33"/>
    <cellStyle name="Normal 10 4" xfId="298"/>
    <cellStyle name="Normal 10 5" xfId="302"/>
    <cellStyle name="Normal 10 6" xfId="306"/>
    <cellStyle name="Normal 11" xfId="18"/>
    <cellStyle name="Normal 12" xfId="19"/>
    <cellStyle name="Normal 13" xfId="20"/>
    <cellStyle name="Normal 13 2" xfId="285"/>
    <cellStyle name="Normal 14" xfId="21"/>
    <cellStyle name="Normal 14 2" xfId="286"/>
    <cellStyle name="Normal 14 3" xfId="287"/>
    <cellStyle name="Normal 15" xfId="24"/>
    <cellStyle name="Normal 16" xfId="25"/>
    <cellStyle name="Normal 17" xfId="26"/>
    <cellStyle name="Normal 18" xfId="27"/>
    <cellStyle name="Normal 18 2" xfId="34"/>
    <cellStyle name="Normal 18 2 2" xfId="215"/>
    <cellStyle name="Normal 19" xfId="35"/>
    <cellStyle name="Normal 19 2" xfId="36"/>
    <cellStyle name="Normal 19 2 2" xfId="288"/>
    <cellStyle name="Normal 2" xfId="4"/>
    <cellStyle name="Normal 2 10" xfId="37"/>
    <cellStyle name="Normal 2 10 10" xfId="38"/>
    <cellStyle name="Normal 2 10 11" xfId="39"/>
    <cellStyle name="Normal 2 10 12" xfId="40"/>
    <cellStyle name="Normal 2 10 13" xfId="41"/>
    <cellStyle name="Normal 2 10 2" xfId="42"/>
    <cellStyle name="Normal 2 10 3" xfId="43"/>
    <cellStyle name="Normal 2 10 4" xfId="44"/>
    <cellStyle name="Normal 2 10 5" xfId="45"/>
    <cellStyle name="Normal 2 10 6" xfId="46"/>
    <cellStyle name="Normal 2 10 7" xfId="47"/>
    <cellStyle name="Normal 2 10 8" xfId="48"/>
    <cellStyle name="Normal 2 10 9" xfId="49"/>
    <cellStyle name="Normal 2 11" xfId="50"/>
    <cellStyle name="Normal 2 12" xfId="51"/>
    <cellStyle name="Normal 2 13" xfId="52"/>
    <cellStyle name="Normal 2 14" xfId="30"/>
    <cellStyle name="Normal 2 14 2" xfId="53"/>
    <cellStyle name="Normal 2 15" xfId="54"/>
    <cellStyle name="Normal 2 16" xfId="55"/>
    <cellStyle name="Normal 2 17" xfId="56"/>
    <cellStyle name="Normal 2 18" xfId="57"/>
    <cellStyle name="Normal 2 19" xfId="58"/>
    <cellStyle name="Normal 2 2" xfId="5"/>
    <cellStyle name="Normal 2 2 10" xfId="59"/>
    <cellStyle name="Normal 2 2 11" xfId="60"/>
    <cellStyle name="Normal 2 2 12" xfId="61"/>
    <cellStyle name="Normal 2 2 13" xfId="62"/>
    <cellStyle name="Normal 2 2 14" xfId="216"/>
    <cellStyle name="Normal 2 2 15" xfId="217"/>
    <cellStyle name="Normal 2 2 16" xfId="218"/>
    <cellStyle name="Normal 2 2 2" xfId="22"/>
    <cellStyle name="Normal 2 2 2 10" xfId="63"/>
    <cellStyle name="Normal 2 2 2 11" xfId="64"/>
    <cellStyle name="Normal 2 2 2 12" xfId="65"/>
    <cellStyle name="Normal 2 2 2 13" xfId="66"/>
    <cellStyle name="Normal 2 2 2 14" xfId="219"/>
    <cellStyle name="Normal 2 2 2 15" xfId="220"/>
    <cellStyle name="Normal 2 2 2 16" xfId="221"/>
    <cellStyle name="Normal 2 2 2 2" xfId="67"/>
    <cellStyle name="Normal 2 2 2 3" xfId="68"/>
    <cellStyle name="Normal 2 2 2 4" xfId="69"/>
    <cellStyle name="Normal 2 2 2 5" xfId="70"/>
    <cellStyle name="Normal 2 2 2 6" xfId="71"/>
    <cellStyle name="Normal 2 2 2 7" xfId="72"/>
    <cellStyle name="Normal 2 2 2 8" xfId="73"/>
    <cellStyle name="Normal 2 2 2 9" xfId="74"/>
    <cellStyle name="Normal 2 2 3" xfId="75"/>
    <cellStyle name="Normal 2 2 3 2" xfId="222"/>
    <cellStyle name="Normal 2 2 3 3" xfId="223"/>
    <cellStyle name="Normal 2 2 3 4" xfId="224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28" xfId="90"/>
    <cellStyle name="Normal 2 29" xfId="91"/>
    <cellStyle name="Normal 2 3" xfId="6"/>
    <cellStyle name="Normal 2 3 10" xfId="92"/>
    <cellStyle name="Normal 2 3 2" xfId="23"/>
    <cellStyle name="Normal 2 3 2 10" xfId="225"/>
    <cellStyle name="Normal 2 3 2 2" xfId="93"/>
    <cellStyle name="Normal 2 3 2 2 2" xfId="226"/>
    <cellStyle name="Normal 2 3 2 3" xfId="94"/>
    <cellStyle name="Normal 2 3 2 4" xfId="95"/>
    <cellStyle name="Normal 2 3 2 5" xfId="96"/>
    <cellStyle name="Normal 2 3 2 6" xfId="97"/>
    <cellStyle name="Normal 2 3 2 7" xfId="98"/>
    <cellStyle name="Normal 2 3 2 8" xfId="227"/>
    <cellStyle name="Normal 2 3 2 9" xfId="228"/>
    <cellStyle name="Normal 2 3 3" xfId="99"/>
    <cellStyle name="Normal 2 3 3 2" xfId="100"/>
    <cellStyle name="Normal 2 3 4" xfId="101"/>
    <cellStyle name="Normal 2 3 5" xfId="102"/>
    <cellStyle name="Normal 2 3 6" xfId="103"/>
    <cellStyle name="Normal 2 3 6 2" xfId="229"/>
    <cellStyle name="Normal 2 3 7" xfId="104"/>
    <cellStyle name="Normal 2 3 8" xfId="105"/>
    <cellStyle name="Normal 2 3 9" xfId="106"/>
    <cellStyle name="Normal 2 30" xfId="107"/>
    <cellStyle name="Normal 2 31" xfId="108"/>
    <cellStyle name="Normal 2 32" xfId="109"/>
    <cellStyle name="Normal 2 32 2" xfId="230"/>
    <cellStyle name="Normal 2 33" xfId="110"/>
    <cellStyle name="Normal 2 34" xfId="111"/>
    <cellStyle name="Normal 2 35" xfId="112"/>
    <cellStyle name="Normal 2 36" xfId="113"/>
    <cellStyle name="Normal 2 37" xfId="231"/>
    <cellStyle name="Normal 2 38" xfId="232"/>
    <cellStyle name="Normal 2 39" xfId="233"/>
    <cellStyle name="Normal 2 4" xfId="16"/>
    <cellStyle name="Normal 2 4 2" xfId="114"/>
    <cellStyle name="Normal 2 4 2 2" xfId="234"/>
    <cellStyle name="Normal 2 4 2 3" xfId="235"/>
    <cellStyle name="Normal 2 4 2 4" xfId="236"/>
    <cellStyle name="Normal 2 4 3" xfId="115"/>
    <cellStyle name="Normal 2 4 4" xfId="210"/>
    <cellStyle name="Normal 2 4 5" xfId="237"/>
    <cellStyle name="Normal 2 4 6" xfId="238"/>
    <cellStyle name="Normal 2 40" xfId="295"/>
    <cellStyle name="Normal 2 41" xfId="299"/>
    <cellStyle name="Normal 2 42" xfId="303"/>
    <cellStyle name="Normal 2 43" xfId="305"/>
    <cellStyle name="Normal 2 44" xfId="307"/>
    <cellStyle name="Normal 2 5" xfId="28"/>
    <cellStyle name="Normal 2 5 2" xfId="116"/>
    <cellStyle name="Normal 2 5 3" xfId="117"/>
    <cellStyle name="Normal 2 5 4" xfId="239"/>
    <cellStyle name="Normal 2 5 5" xfId="240"/>
    <cellStyle name="Normal 2 5 6" xfId="241"/>
    <cellStyle name="Normal 2 6" xfId="118"/>
    <cellStyle name="Normal 2 6 2" xfId="119"/>
    <cellStyle name="Normal 2 6 3" xfId="120"/>
    <cellStyle name="Normal 2 6 4" xfId="242"/>
    <cellStyle name="Normal 2 6 5" xfId="243"/>
    <cellStyle name="Normal 2 6 6" xfId="244"/>
    <cellStyle name="Normal 2 7" xfId="121"/>
    <cellStyle name="Normal 2 7 2" xfId="122"/>
    <cellStyle name="Normal 2 7 3" xfId="123"/>
    <cellStyle name="Normal 2 7 4" xfId="245"/>
    <cellStyle name="Normal 2 7 5" xfId="246"/>
    <cellStyle name="Normal 2 7 6" xfId="247"/>
    <cellStyle name="Normal 2 8" xfId="124"/>
    <cellStyle name="Normal 2 8 2" xfId="125"/>
    <cellStyle name="Normal 2 8 3" xfId="126"/>
    <cellStyle name="Normal 2 8 4" xfId="248"/>
    <cellStyle name="Normal 2 8 5" xfId="249"/>
    <cellStyle name="Normal 2 8 6" xfId="250"/>
    <cellStyle name="Normal 2 9" xfId="127"/>
    <cellStyle name="Normal 2 9 2" xfId="128"/>
    <cellStyle name="Normal 2 9 3" xfId="129"/>
    <cellStyle name="Normal 2 9 4" xfId="251"/>
    <cellStyle name="Normal 2 9 5" xfId="252"/>
    <cellStyle name="Normal 2 9 6" xfId="253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7"/>
    <cellStyle name="Normal 3 10" xfId="140"/>
    <cellStyle name="Normal 3 11" xfId="141"/>
    <cellStyle name="Normal 3 12" xfId="142"/>
    <cellStyle name="Normal 3 13" xfId="143"/>
    <cellStyle name="Normal 3 14" xfId="144"/>
    <cellStyle name="Normal 3 15" xfId="145"/>
    <cellStyle name="Normal 3 16" xfId="146"/>
    <cellStyle name="Normal 3 17" xfId="147"/>
    <cellStyle name="Normal 3 18" xfId="148"/>
    <cellStyle name="Normal 3 19" xfId="149"/>
    <cellStyle name="Normal 3 2" xfId="8"/>
    <cellStyle name="Normal 3 2 10" xfId="150"/>
    <cellStyle name="Normal 3 2 11" xfId="151"/>
    <cellStyle name="Normal 3 2 12" xfId="152"/>
    <cellStyle name="Normal 3 2 13" xfId="153"/>
    <cellStyle name="Normal 3 2 14" xfId="154"/>
    <cellStyle name="Normal 3 2 15" xfId="254"/>
    <cellStyle name="Normal 3 2 16" xfId="255"/>
    <cellStyle name="Normal 3 2 17" xfId="256"/>
    <cellStyle name="Normal 3 2 2" xfId="155"/>
    <cellStyle name="Normal 3 2 2 2" xfId="156"/>
    <cellStyle name="Normal 3 2 2 3" xfId="157"/>
    <cellStyle name="Normal 3 2 3" xfId="158"/>
    <cellStyle name="Normal 3 2 4" xfId="159"/>
    <cellStyle name="Normal 3 2 5" xfId="160"/>
    <cellStyle name="Normal 3 2 6" xfId="161"/>
    <cellStyle name="Normal 3 2 7" xfId="162"/>
    <cellStyle name="Normal 3 2 8" xfId="163"/>
    <cellStyle name="Normal 3 2 9" xfId="164"/>
    <cellStyle name="Normal 3 20" xfId="165"/>
    <cellStyle name="Normal 3 21" xfId="166"/>
    <cellStyle name="Normal 3 22" xfId="167"/>
    <cellStyle name="Normal 3 23" xfId="257"/>
    <cellStyle name="Normal 3 24" xfId="258"/>
    <cellStyle name="Normal 3 25" xfId="259"/>
    <cellStyle name="Normal 3 3" xfId="168"/>
    <cellStyle name="Normal 3 3 2" xfId="169"/>
    <cellStyle name="Normal 3 3 3" xfId="170"/>
    <cellStyle name="Normal 3 4" xfId="171"/>
    <cellStyle name="Normal 3 4 2" xfId="172"/>
    <cellStyle name="Normal 3 4 3" xfId="173"/>
    <cellStyle name="Normal 3 5" xfId="174"/>
    <cellStyle name="Normal 3 5 2" xfId="175"/>
    <cellStyle name="Normal 3 5 3" xfId="176"/>
    <cellStyle name="Normal 3 6" xfId="177"/>
    <cellStyle name="Normal 3 6 2" xfId="178"/>
    <cellStyle name="Normal 3 6 3" xfId="179"/>
    <cellStyle name="Normal 3 6 4" xfId="260"/>
    <cellStyle name="Normal 3 6 5" xfId="261"/>
    <cellStyle name="Normal 3 6 6" xfId="262"/>
    <cellStyle name="Normal 3 7" xfId="180"/>
    <cellStyle name="Normal 3 7 2" xfId="181"/>
    <cellStyle name="Normal 3 7 3" xfId="182"/>
    <cellStyle name="Normal 3 7 4" xfId="263"/>
    <cellStyle name="Normal 3 7 5" xfId="264"/>
    <cellStyle name="Normal 3 7 6" xfId="265"/>
    <cellStyle name="Normal 3 8" xfId="183"/>
    <cellStyle name="Normal 3 8 2" xfId="184"/>
    <cellStyle name="Normal 3 8 3" xfId="185"/>
    <cellStyle name="Normal 3 8 4" xfId="266"/>
    <cellStyle name="Normal 3 8 5" xfId="267"/>
    <cellStyle name="Normal 3 8 6" xfId="268"/>
    <cellStyle name="Normal 3 9" xfId="186"/>
    <cellStyle name="Normal 30" xfId="187"/>
    <cellStyle name="Normal 30 2" xfId="188"/>
    <cellStyle name="Normal 30 3" xfId="269"/>
    <cellStyle name="Normal 31" xfId="189"/>
    <cellStyle name="Normal 31 2" xfId="190"/>
    <cellStyle name="Normal 31 3" xfId="191"/>
    <cellStyle name="Normal 31 4" xfId="211"/>
    <cellStyle name="Normal 31 5" xfId="289"/>
    <cellStyle name="Normal 32" xfId="192"/>
    <cellStyle name="Normal 33" xfId="193"/>
    <cellStyle name="Normal 34" xfId="194"/>
    <cellStyle name="Normal 35" xfId="195"/>
    <cellStyle name="Normal 36" xfId="196"/>
    <cellStyle name="Normal 37" xfId="212"/>
    <cellStyle name="Normal 38" xfId="213"/>
    <cellStyle name="Normal 38 2" xfId="290"/>
    <cellStyle name="Normal 39" xfId="272"/>
    <cellStyle name="Normal 39 2" xfId="294"/>
    <cellStyle name="Normal 4" xfId="9"/>
    <cellStyle name="Normal 4 2" xfId="10"/>
    <cellStyle name="Normal 4 3" xfId="197"/>
    <cellStyle name="Normal 4 4" xfId="198"/>
    <cellStyle name="Normal 4 5" xfId="270"/>
    <cellStyle name="Normal 40" xfId="291"/>
    <cellStyle name="Normal 40 2" xfId="304"/>
    <cellStyle name="Normal 41" xfId="292"/>
    <cellStyle name="Normal 42" xfId="293"/>
    <cellStyle name="Normal 43" xfId="297"/>
    <cellStyle name="Normal 44" xfId="301"/>
    <cellStyle name="Normal 5" xfId="2"/>
    <cellStyle name="Normal 5 2" xfId="11"/>
    <cellStyle name="Normal 5 3" xfId="199"/>
    <cellStyle name="Normal 6" xfId="12"/>
    <cellStyle name="Normal 6 2" xfId="200"/>
    <cellStyle name="Normal 6 3" xfId="201"/>
    <cellStyle name="Normal 7" xfId="13"/>
    <cellStyle name="Normal 7 2" xfId="202"/>
    <cellStyle name="Normal 7 3" xfId="203"/>
    <cellStyle name="Normal 8" xfId="14"/>
    <cellStyle name="Normal 8 2" xfId="204"/>
    <cellStyle name="Normal 8 2 2" xfId="205"/>
    <cellStyle name="Normal 8 3" xfId="206"/>
    <cellStyle name="Normal 9" xfId="15"/>
    <cellStyle name="Normal 9 2" xfId="207"/>
    <cellStyle name="Normal 9 3" xfId="208"/>
    <cellStyle name="Normal_2007 IDER 02" xfId="209"/>
    <cellStyle name="Normal_TAT" xfId="308"/>
    <cellStyle name="Percent 2" xfId="271"/>
    <cellStyle name="RowLevel_3" xfId="1" builtinId="1" iLevel="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12469144803842E-2"/>
          <c:y val="5.1400554097404488E-2"/>
          <c:w val="0.83981126062332068"/>
          <c:h val="0.8388229075532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Industry!$B$22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Industry!$C$21:$D$21</c:f>
              <c:strCache>
                <c:ptCount val="2"/>
                <c:pt idx="0">
                  <c:v>Íèéò á¿òýýãäýõ¿¿í</c:v>
                </c:pt>
                <c:pt idx="1">
                  <c:v>       Áîðëóóëàëò</c:v>
                </c:pt>
              </c:strCache>
            </c:strRef>
          </c:cat>
          <c:val>
            <c:numRef>
              <c:f>Industry!$C$22:$D$22</c:f>
              <c:numCache>
                <c:formatCode>0.0</c:formatCode>
                <c:ptCount val="2"/>
                <c:pt idx="0">
                  <c:v>7361.4</c:v>
                </c:pt>
                <c:pt idx="1">
                  <c:v>7279.4</c:v>
                </c:pt>
              </c:numCache>
            </c:numRef>
          </c:val>
        </c:ser>
        <c:ser>
          <c:idx val="1"/>
          <c:order val="1"/>
          <c:tx>
            <c:strRef>
              <c:f>Industry!$B$23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Industry!$C$21:$D$21</c:f>
              <c:strCache>
                <c:ptCount val="2"/>
                <c:pt idx="0">
                  <c:v>Íèéò á¿òýýãäýõ¿¿í</c:v>
                </c:pt>
                <c:pt idx="1">
                  <c:v>       Áîðëóóëàëò</c:v>
                </c:pt>
              </c:strCache>
            </c:strRef>
          </c:cat>
          <c:val>
            <c:numRef>
              <c:f>Industry!$C$23:$D$23</c:f>
              <c:numCache>
                <c:formatCode>0.0</c:formatCode>
                <c:ptCount val="2"/>
                <c:pt idx="0">
                  <c:v>10238.799999999999</c:v>
                </c:pt>
                <c:pt idx="1">
                  <c:v>9656.2999999999993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945408"/>
        <c:axId val="66946944"/>
      </c:barChart>
      <c:catAx>
        <c:axId val="66945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946944"/>
        <c:crosses val="autoZero"/>
        <c:auto val="1"/>
        <c:lblAlgn val="ctr"/>
        <c:lblOffset val="100"/>
        <c:noMultiLvlLbl val="0"/>
      </c:catAx>
      <c:valAx>
        <c:axId val="669469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6694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'gemt hereg'!$D$33</c:f>
              <c:strCache>
                <c:ptCount val="1"/>
                <c:pt idx="0">
                  <c:v>Íèéò ãýìò õýðýã</c:v>
                </c:pt>
              </c:strCache>
            </c:strRef>
          </c:tx>
          <c:invertIfNegative val="0"/>
          <c:cat>
            <c:numRef>
              <c:f>'gemt hereg'!$B$34:$C$39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'gemt hereg'!$D$34:$D$39</c:f>
              <c:numCache>
                <c:formatCode>General</c:formatCode>
                <c:ptCount val="5"/>
                <c:pt idx="0">
                  <c:v>501</c:v>
                </c:pt>
                <c:pt idx="1">
                  <c:v>413</c:v>
                </c:pt>
                <c:pt idx="2">
                  <c:v>448</c:v>
                </c:pt>
                <c:pt idx="3">
                  <c:v>586</c:v>
                </c:pt>
                <c:pt idx="4">
                  <c:v>642</c:v>
                </c:pt>
              </c:numCache>
            </c:numRef>
          </c:val>
        </c:ser>
        <c:ser>
          <c:idx val="1"/>
          <c:order val="1"/>
          <c:tx>
            <c:strRef>
              <c:f>'gemt hereg'!$E$33</c:f>
              <c:strCache>
                <c:ptCount val="1"/>
                <c:pt idx="0">
                  <c:v>Ãýìò õýðýãò õîëáîãäñîí õ¿í</c:v>
                </c:pt>
              </c:strCache>
            </c:strRef>
          </c:tx>
          <c:invertIfNegative val="0"/>
          <c:cat>
            <c:numRef>
              <c:f>'gemt hereg'!$B$34:$C$39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'gemt hereg'!$E$34:$E$39</c:f>
              <c:numCache>
                <c:formatCode>General</c:formatCode>
                <c:ptCount val="5"/>
                <c:pt idx="0">
                  <c:v>506</c:v>
                </c:pt>
                <c:pt idx="1">
                  <c:v>392</c:v>
                </c:pt>
                <c:pt idx="2">
                  <c:v>420</c:v>
                </c:pt>
                <c:pt idx="3">
                  <c:v>523</c:v>
                </c:pt>
                <c:pt idx="4">
                  <c:v>650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066432"/>
        <c:axId val="82084608"/>
      </c:barChart>
      <c:catAx>
        <c:axId val="820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084608"/>
        <c:crosses val="autoZero"/>
        <c:auto val="1"/>
        <c:lblAlgn val="ctr"/>
        <c:lblOffset val="100"/>
        <c:noMultiLvlLbl val="0"/>
      </c:catAx>
      <c:valAx>
        <c:axId val="82084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20664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'niigmiin daatgal'!$B$42</c:f>
              <c:strCache>
                <c:ptCount val="1"/>
                <c:pt idx="0">
                  <c:v>òºëºâëºãºº</c:v>
                </c:pt>
              </c:strCache>
            </c:strRef>
          </c:tx>
          <c:invertIfNegative val="0"/>
          <c:cat>
            <c:numRef>
              <c:f>'niigmiin daatgal'!$C$41:$D$41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'niigmiin daatgal'!$C$42:$D$42</c:f>
              <c:numCache>
                <c:formatCode>0.0</c:formatCode>
                <c:ptCount val="2"/>
                <c:pt idx="0">
                  <c:v>16175066.899999999</c:v>
                </c:pt>
                <c:pt idx="1">
                  <c:v>16881099.099999998</c:v>
                </c:pt>
              </c:numCache>
            </c:numRef>
          </c:val>
        </c:ser>
        <c:ser>
          <c:idx val="1"/>
          <c:order val="1"/>
          <c:tx>
            <c:strRef>
              <c:f>'niigmiin daatgal'!$B$43</c:f>
              <c:strCache>
                <c:ptCount val="1"/>
                <c:pt idx="0">
                  <c:v>ã¿éöýòãýë</c:v>
                </c:pt>
              </c:strCache>
            </c:strRef>
          </c:tx>
          <c:invertIfNegative val="0"/>
          <c:cat>
            <c:numRef>
              <c:f>'niigmiin daatgal'!$C$41:$D$41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'niigmiin daatgal'!$C$43:$D$43</c:f>
              <c:numCache>
                <c:formatCode>0.0</c:formatCode>
                <c:ptCount val="2"/>
                <c:pt idx="0">
                  <c:v>13548947.600000001</c:v>
                </c:pt>
                <c:pt idx="1">
                  <c:v>14129255.6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7293184"/>
        <c:axId val="67294720"/>
      </c:barChart>
      <c:catAx>
        <c:axId val="672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294720"/>
        <c:crosses val="autoZero"/>
        <c:auto val="1"/>
        <c:lblAlgn val="ctr"/>
        <c:lblOffset val="100"/>
        <c:noMultiLvlLbl val="0"/>
      </c:catAx>
      <c:valAx>
        <c:axId val="672947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672931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Arial Mon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bank!$P$21</c:f>
              <c:strCache>
                <c:ptCount val="1"/>
                <c:pt idx="0">
                  <c:v>2014 он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bank!$O$22:$O$25</c:f>
            </c:multiLvlStrRef>
          </c:cat>
          <c:val>
            <c:numRef>
              <c:f>bank!$P$22:$P$25</c:f>
            </c:numRef>
          </c:val>
        </c:ser>
        <c:ser>
          <c:idx val="1"/>
          <c:order val="1"/>
          <c:tx>
            <c:strRef>
              <c:f>bank!$Q$21</c:f>
              <c:strCache>
                <c:ptCount val="1"/>
                <c:pt idx="0">
                  <c:v>2015 он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bank!$O$22:$O$25</c:f>
            </c:multiLvlStrRef>
          </c:cat>
          <c:val>
            <c:numRef>
              <c:f>bank!$Q$22:$Q$25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235776"/>
        <c:axId val="66241664"/>
      </c:barChart>
      <c:catAx>
        <c:axId val="66235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241664"/>
        <c:crosses val="autoZero"/>
        <c:auto val="1"/>
        <c:lblAlgn val="ctr"/>
        <c:lblOffset val="100"/>
        <c:noMultiLvlLbl val="0"/>
      </c:catAx>
      <c:valAx>
        <c:axId val="6624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6235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bank!$U$78</c:f>
              <c:strCache>
                <c:ptCount val="1"/>
                <c:pt idx="0">
                  <c:v>2014 îí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bank!$T$79:$T$82</c:f>
            </c:multiLvlStrRef>
          </c:cat>
          <c:val>
            <c:numRef>
              <c:f>bank!$U$79:$U$82</c:f>
            </c:numRef>
          </c:val>
        </c:ser>
        <c:ser>
          <c:idx val="1"/>
          <c:order val="1"/>
          <c:tx>
            <c:strRef>
              <c:f>bank!$V$78</c:f>
              <c:strCache>
                <c:ptCount val="1"/>
                <c:pt idx="0">
                  <c:v>2015 îí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bank!$T$79:$T$82</c:f>
            </c:multiLvlStrRef>
          </c:cat>
          <c:val>
            <c:numRef>
              <c:f>bank!$V$79:$V$82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7320064"/>
        <c:axId val="67346432"/>
      </c:barChart>
      <c:catAx>
        <c:axId val="67320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7346432"/>
        <c:crosses val="autoZero"/>
        <c:auto val="1"/>
        <c:lblAlgn val="ctr"/>
        <c:lblOffset val="100"/>
        <c:noMultiLvlLbl val="0"/>
      </c:catAx>
      <c:valAx>
        <c:axId val="6734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7320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az-Cyrl-AZ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[1]tel!$D$41:$G$41</c:f>
              <c:numCache>
                <c:formatCode>General</c:formatCode>
                <c:ptCount val="4"/>
                <c:pt idx="0">
                  <c:v>471.9</c:v>
                </c:pt>
                <c:pt idx="1">
                  <c:v>579.79999999999995</c:v>
                </c:pt>
                <c:pt idx="2">
                  <c:v>606.70000000000005</c:v>
                </c:pt>
                <c:pt idx="3">
                  <c:v>716.9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[1]tel!$D$42:$G$42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[1]tel!$D$43:$G$43</c:f>
              <c:numCache>
                <c:formatCode>General</c:formatCode>
                <c:ptCount val="4"/>
                <c:pt idx="0">
                  <c:v>17.7</c:v>
                </c:pt>
                <c:pt idx="1">
                  <c:v>26.3</c:v>
                </c:pt>
                <c:pt idx="2">
                  <c:v>22.7</c:v>
                </c:pt>
                <c:pt idx="3">
                  <c:v>23.5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[1]tel!$D$44:$G$44</c:f>
              <c:numCache>
                <c:formatCode>General</c:formatCode>
                <c:ptCount val="4"/>
                <c:pt idx="0">
                  <c:v>55.9</c:v>
                </c:pt>
                <c:pt idx="1">
                  <c:v>58.9</c:v>
                </c:pt>
                <c:pt idx="2">
                  <c:v>64.099999999999994</c:v>
                </c:pt>
                <c:pt idx="3">
                  <c:v>62.1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[1]tel!$D$45</c:f>
              <c:strCache>
                <c:ptCount val="1"/>
                <c:pt idx="0">
                  <c:v>236.3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Ref>
              <c:f>[1]tel!$E$45:$H$45</c:f>
              <c:numCache>
                <c:formatCode>General</c:formatCode>
                <c:ptCount val="4"/>
                <c:pt idx="0">
                  <c:v>267.60000000000002</c:v>
                </c:pt>
                <c:pt idx="1">
                  <c:v>281.5</c:v>
                </c:pt>
                <c:pt idx="2">
                  <c:v>324.7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[1]tel!$D$40:$G$40</c:f>
              <c:numCache>
                <c:formatCode>General</c:formatCod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7440"/>
        <c:axId val="65039744"/>
      </c:scatterChart>
      <c:valAx>
        <c:axId val="650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az-Cyrl-AZ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65039744"/>
        <c:crosses val="autoZero"/>
        <c:crossBetween val="midCat"/>
      </c:valAx>
      <c:valAx>
        <c:axId val="6503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az-Cyrl-AZ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65037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mn-MN" sz="1200" b="0"/>
              <a:t>Бойжсон төл, мянган толгойгоор</a:t>
            </a:r>
            <a:endParaRPr lang="en-US" sz="1200" b="0"/>
          </a:p>
        </c:rich>
      </c:tx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tel!$B$38</c:f>
              <c:strCache>
                <c:ptCount val="1"/>
                <c:pt idx="0">
                  <c:v>Бүгд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tel!$C$38:$F$38</c:f>
              <c:numCache>
                <c:formatCode>0.0</c:formatCode>
                <c:ptCount val="4"/>
                <c:pt idx="0">
                  <c:v>1082.7</c:v>
                </c:pt>
                <c:pt idx="1">
                  <c:v>1125.8</c:v>
                </c:pt>
                <c:pt idx="2">
                  <c:v>1309.4000000000001</c:v>
                </c:pt>
                <c:pt idx="3">
                  <c:v>1390.2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tel!$B$39</c:f>
              <c:strCache>
                <c:ptCount val="1"/>
                <c:pt idx="0">
                  <c:v>Ботго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tel!$C$39:$F$39</c:f>
              <c:numCache>
                <c:formatCode>General</c:formatCode>
                <c:ptCount val="4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tel!$B$40</c:f>
              <c:strCache>
                <c:ptCount val="1"/>
                <c:pt idx="0">
                  <c:v>Унага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tel!$C$40:$F$40</c:f>
              <c:numCache>
                <c:formatCode>General</c:formatCode>
                <c:ptCount val="4"/>
                <c:pt idx="0">
                  <c:v>21.4</c:v>
                </c:pt>
                <c:pt idx="1">
                  <c:v>27.1</c:v>
                </c:pt>
                <c:pt idx="2">
                  <c:v>30.6</c:v>
                </c:pt>
                <c:pt idx="3">
                  <c:v>31.2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tel!$B$41</c:f>
              <c:strCache>
                <c:ptCount val="1"/>
                <c:pt idx="0">
                  <c:v>Тугал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tel!$C$41:$F$41</c:f>
              <c:numCache>
                <c:formatCode>General</c:formatCode>
                <c:ptCount val="4"/>
                <c:pt idx="0">
                  <c:v>68.3</c:v>
                </c:pt>
                <c:pt idx="1">
                  <c:v>74.599999999999994</c:v>
                </c:pt>
                <c:pt idx="2">
                  <c:v>80.8</c:v>
                </c:pt>
                <c:pt idx="3">
                  <c:v>89.4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tel!$B$42</c:f>
              <c:strCache>
                <c:ptCount val="1"/>
                <c:pt idx="0">
                  <c:v>Хурга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tel!$C$42:$F$42</c:f>
              <c:numCache>
                <c:formatCode>General</c:formatCode>
                <c:ptCount val="4"/>
                <c:pt idx="0">
                  <c:v>547</c:v>
                </c:pt>
                <c:pt idx="1">
                  <c:v>592.4</c:v>
                </c:pt>
                <c:pt idx="2">
                  <c:v>686.7</c:v>
                </c:pt>
                <c:pt idx="3">
                  <c:v>753.4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tel!$B$43</c:f>
              <c:strCache>
                <c:ptCount val="1"/>
                <c:pt idx="0">
                  <c:v>Ишиг</c:v>
                </c:pt>
              </c:strCache>
            </c:strRef>
          </c:tx>
          <c:marker>
            <c:symbol val="none"/>
          </c:marker>
          <c:cat>
            <c:numRef>
              <c:f>tel!$C$37:$F$37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tel!$C$43:$F$43</c:f>
              <c:numCache>
                <c:formatCode>General</c:formatCode>
                <c:ptCount val="4"/>
                <c:pt idx="0">
                  <c:v>445.8</c:v>
                </c:pt>
                <c:pt idx="1">
                  <c:v>431.6</c:v>
                </c:pt>
                <c:pt idx="2">
                  <c:v>511.1</c:v>
                </c:pt>
                <c:pt idx="3">
                  <c:v>515.79999999999995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4736"/>
        <c:axId val="74006528"/>
      </c:lineChart>
      <c:catAx>
        <c:axId val="740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006528"/>
        <c:crosses val="autoZero"/>
        <c:auto val="1"/>
        <c:lblAlgn val="ctr"/>
        <c:lblOffset val="100"/>
        <c:noMultiLvlLbl val="0"/>
      </c:catAx>
      <c:valAx>
        <c:axId val="7400652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004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mn-MN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hor!$D$31:$G$31</c:f>
              <c:numCache>
                <c:formatCode>0.0</c:formatCode>
                <c:ptCount val="4"/>
                <c:pt idx="0">
                  <c:v>26.8</c:v>
                </c:pt>
                <c:pt idx="1">
                  <c:v>88.5</c:v>
                </c:pt>
                <c:pt idx="2">
                  <c:v>14.2</c:v>
                </c:pt>
                <c:pt idx="3" formatCode="General">
                  <c:v>24.3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hor!$D$32:$G$32</c:f>
              <c:numCache>
                <c:formatCode>0.0</c:formatCod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hor!$D$33:$G$33</c:f>
              <c:numCache>
                <c:formatCode>0.0</c:formatCode>
                <c:ptCount val="4"/>
                <c:pt idx="0">
                  <c:v>1.5</c:v>
                </c:pt>
                <c:pt idx="1">
                  <c:v>2.8</c:v>
                </c:pt>
                <c:pt idx="2">
                  <c:v>1</c:v>
                </c:pt>
                <c:pt idx="3" formatCode="General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hor!$D$34:$G$34</c:f>
              <c:numCache>
                <c:formatCode>0.0</c:formatCode>
                <c:ptCount val="4"/>
                <c:pt idx="0">
                  <c:v>2.7</c:v>
                </c:pt>
                <c:pt idx="1">
                  <c:v>15.6</c:v>
                </c:pt>
                <c:pt idx="2">
                  <c:v>2.6</c:v>
                </c:pt>
                <c:pt idx="3" formatCode="General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hor!$D$35</c:f>
              <c:strCache>
                <c:ptCount val="1"/>
                <c:pt idx="0">
                  <c:v>10.5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hor!$F$35:$H$35</c:f>
              <c:numCache>
                <c:formatCode>General</c:formatCode>
                <c:ptCount val="3"/>
                <c:pt idx="0" formatCode="0.0">
                  <c:v>5.9</c:v>
                </c:pt>
                <c:pt idx="1">
                  <c:v>9.5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xVal>
          <c:y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64096"/>
        <c:axId val="79366400"/>
      </c:scatterChart>
      <c:valAx>
        <c:axId val="793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79366400"/>
        <c:crosses val="autoZero"/>
        <c:crossBetween val="midCat"/>
      </c:valAx>
      <c:valAx>
        <c:axId val="7936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79364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Òîì ìàëûí õîðîãäîë</a:t>
            </a:r>
          </a:p>
        </c:rich>
      </c:tx>
      <c:layout>
        <c:manualLayout>
          <c:xMode val="edge"/>
          <c:yMode val="edge"/>
          <c:x val="0.35413165636174676"/>
          <c:y val="3.5587270341207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575042158516"/>
          <c:y val="0.18169654325124254"/>
          <c:w val="0.73524451939291735"/>
          <c:h val="0.39466428398577835"/>
        </c:manualLayout>
      </c:layout>
      <c:lineChart>
        <c:grouping val="standard"/>
        <c:varyColors val="0"/>
        <c:ser>
          <c:idx val="0"/>
          <c:order val="0"/>
          <c:tx>
            <c:strRef>
              <c:f>hor!$C$31</c:f>
              <c:strCache>
                <c:ptCount val="1"/>
                <c:pt idx="0">
                  <c:v>á¿ã ä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hor!$D$31:$G$31</c:f>
              <c:numCache>
                <c:formatCode>0.0</c:formatCode>
                <c:ptCount val="4"/>
                <c:pt idx="0">
                  <c:v>26.8</c:v>
                </c:pt>
                <c:pt idx="1">
                  <c:v>88.5</c:v>
                </c:pt>
                <c:pt idx="2">
                  <c:v>14.2</c:v>
                </c:pt>
                <c:pt idx="3" formatCode="General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hor!$C$32</c:f>
              <c:strCache>
                <c:ptCount val="1"/>
                <c:pt idx="0">
                  <c:v>òýìýý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hor!$D$32:$G$32</c:f>
              <c:numCache>
                <c:formatCode>0.0</c:formatCod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 formatCode="General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hor!$C$33</c:f>
              <c:strCache>
                <c:ptCount val="1"/>
                <c:pt idx="0">
                  <c:v>àäóó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hor!$D$33:$G$33</c:f>
              <c:numCache>
                <c:formatCode>0.0</c:formatCode>
                <c:ptCount val="4"/>
                <c:pt idx="0">
                  <c:v>1.5</c:v>
                </c:pt>
                <c:pt idx="1">
                  <c:v>2.8</c:v>
                </c:pt>
                <c:pt idx="2">
                  <c:v>1</c:v>
                </c:pt>
                <c:pt idx="3" formatCode="General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hor!$C$34</c:f>
              <c:strCache>
                <c:ptCount val="1"/>
                <c:pt idx="0">
                  <c:v>¿õýð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hor!$D$34:$G$34</c:f>
              <c:numCache>
                <c:formatCode>0.0</c:formatCode>
                <c:ptCount val="4"/>
                <c:pt idx="0">
                  <c:v>2.7</c:v>
                </c:pt>
                <c:pt idx="1">
                  <c:v>15.6</c:v>
                </c:pt>
                <c:pt idx="2">
                  <c:v>2.6</c:v>
                </c:pt>
                <c:pt idx="3" formatCode="General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hor!$C$35</c:f>
              <c:strCache>
                <c:ptCount val="1"/>
                <c:pt idx="0">
                  <c:v>õîíü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hor!$D$35:$G$35</c:f>
              <c:numCache>
                <c:formatCode>0.0</c:formatCode>
                <c:ptCount val="4"/>
                <c:pt idx="0">
                  <c:v>10.5</c:v>
                </c:pt>
                <c:pt idx="1">
                  <c:v>33.9</c:v>
                </c:pt>
                <c:pt idx="2">
                  <c:v>5.9</c:v>
                </c:pt>
                <c:pt idx="3" formatCode="General">
                  <c:v>9.5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hor!$C$36</c:f>
              <c:strCache>
                <c:ptCount val="1"/>
                <c:pt idx="0">
                  <c:v>ÿìàà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hor!$D$30:$G$30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hor!$D$36:$G$36</c:f>
              <c:numCache>
                <c:formatCode>0.0</c:formatCode>
                <c:ptCount val="4"/>
                <c:pt idx="0">
                  <c:v>12</c:v>
                </c:pt>
                <c:pt idx="1">
                  <c:v>36.200000000000003</c:v>
                </c:pt>
                <c:pt idx="2">
                  <c:v>4.7</c:v>
                </c:pt>
                <c:pt idx="3" formatCode="General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19264"/>
        <c:axId val="80617856"/>
      </c:lineChart>
      <c:catAx>
        <c:axId val="7941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en-US"/>
                  <a:t>îí</a:t>
                </a:r>
              </a:p>
            </c:rich>
          </c:tx>
          <c:layout>
            <c:manualLayout>
              <c:xMode val="edge"/>
              <c:yMode val="edge"/>
              <c:x val="0.46880269160985749"/>
              <c:y val="0.6192166994750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80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1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en-US"/>
                  <a:t>Ìÿí.òîë</a:t>
                </a:r>
              </a:p>
            </c:rich>
          </c:tx>
          <c:layout>
            <c:manualLayout>
              <c:xMode val="edge"/>
              <c:yMode val="edge"/>
              <c:x val="2.3608835808275642E-2"/>
              <c:y val="0.298932496719160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7941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40661276400854"/>
          <c:y val="0.20284694881889764"/>
          <c:w val="0.12310257358769749"/>
          <c:h val="0.28469775262467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'ervvl mend'!$C$61</c:f>
              <c:strCache>
                <c:ptCount val="1"/>
                <c:pt idx="0">
                  <c:v>Àìüä òºðñºí õ¿¿õýä</c:v>
                </c:pt>
              </c:strCache>
            </c:strRef>
          </c:tx>
          <c:invertIfNegative val="0"/>
          <c:cat>
            <c:numRef>
              <c:f>'ervvl mend'!$B$62:$B$66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'ervvl mend'!$C$62:$C$66</c:f>
              <c:numCache>
                <c:formatCode>General</c:formatCode>
                <c:ptCount val="5"/>
                <c:pt idx="0">
                  <c:v>2672</c:v>
                </c:pt>
                <c:pt idx="1">
                  <c:v>3745</c:v>
                </c:pt>
                <c:pt idx="2">
                  <c:v>2820</c:v>
                </c:pt>
                <c:pt idx="3">
                  <c:v>2808</c:v>
                </c:pt>
                <c:pt idx="4">
                  <c:v>2615</c:v>
                </c:pt>
              </c:numCache>
            </c:numRef>
          </c:val>
        </c:ser>
        <c:ser>
          <c:idx val="1"/>
          <c:order val="1"/>
          <c:tx>
            <c:strRef>
              <c:f>'ervvl mend'!$D$61</c:f>
              <c:strCache>
                <c:ptCount val="1"/>
                <c:pt idx="0">
                  <c:v>íàñ áàðàëò</c:v>
                </c:pt>
              </c:strCache>
            </c:strRef>
          </c:tx>
          <c:invertIfNegative val="0"/>
          <c:cat>
            <c:numRef>
              <c:f>'ervvl mend'!$B$62:$B$66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'ervvl mend'!$D$62:$D$66</c:f>
              <c:numCache>
                <c:formatCode>General</c:formatCode>
                <c:ptCount val="5"/>
                <c:pt idx="0">
                  <c:v>735</c:v>
                </c:pt>
                <c:pt idx="1">
                  <c:v>704</c:v>
                </c:pt>
                <c:pt idx="2">
                  <c:v>688</c:v>
                </c:pt>
                <c:pt idx="3">
                  <c:v>700</c:v>
                </c:pt>
                <c:pt idx="4">
                  <c:v>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576384"/>
        <c:axId val="72578176"/>
      </c:barChart>
      <c:catAx>
        <c:axId val="725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78176"/>
        <c:crosses val="autoZero"/>
        <c:auto val="1"/>
        <c:lblAlgn val="ctr"/>
        <c:lblOffset val="100"/>
        <c:noMultiLvlLbl val="0"/>
      </c:catAx>
      <c:valAx>
        <c:axId val="7257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5763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9</xdr:col>
      <xdr:colOff>352425</xdr:colOff>
      <xdr:row>63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2400" y="76200"/>
          <a:ext cx="5686425" cy="102298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</xdr:row>
      <xdr:rowOff>95250</xdr:rowOff>
    </xdr:from>
    <xdr:to>
      <xdr:col>7</xdr:col>
      <xdr:colOff>342900</xdr:colOff>
      <xdr:row>10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524000" y="904875"/>
          <a:ext cx="30861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ÇÀÑÀÃ ÄÀÐÃÛÍ ÄÝÐÃÝÄÝÕ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ÑÒÀÒÈÑÒÈÊÈÉÍ ÕÝËÒÝÑ</a:t>
          </a: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2015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2015 ÎÍÛ 10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2</xdr:col>
      <xdr:colOff>317008</xdr:colOff>
      <xdr:row>12</xdr:row>
      <xdr:rowOff>28575</xdr:rowOff>
    </xdr:from>
    <xdr:to>
      <xdr:col>7</xdr:col>
      <xdr:colOff>304800</xdr:colOff>
      <xdr:row>30</xdr:row>
      <xdr:rowOff>156861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36208" y="1971675"/>
          <a:ext cx="3035792" cy="304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18</xdr:row>
      <xdr:rowOff>0</xdr:rowOff>
    </xdr:from>
    <xdr:to>
      <xdr:col>8</xdr:col>
      <xdr:colOff>476250</xdr:colOff>
      <xdr:row>35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76200</xdr:rowOff>
    </xdr:from>
    <xdr:to>
      <xdr:col>8</xdr:col>
      <xdr:colOff>733425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31</xdr:row>
      <xdr:rowOff>19050</xdr:rowOff>
    </xdr:from>
    <xdr:to>
      <xdr:col>21</xdr:col>
      <xdr:colOff>47625</xdr:colOff>
      <xdr:row>46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57149</xdr:colOff>
      <xdr:row>79</xdr:row>
      <xdr:rowOff>119062</xdr:rowOff>
    </xdr:from>
    <xdr:to>
      <xdr:col>31</xdr:col>
      <xdr:colOff>142875</xdr:colOff>
      <xdr:row>94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42</xdr:row>
      <xdr:rowOff>0</xdr:rowOff>
    </xdr:from>
    <xdr:to>
      <xdr:col>7</xdr:col>
      <xdr:colOff>28575</xdr:colOff>
      <xdr:row>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33</xdr:row>
      <xdr:rowOff>28575</xdr:rowOff>
    </xdr:from>
    <xdr:to>
      <xdr:col>7</xdr:col>
      <xdr:colOff>571500</xdr:colOff>
      <xdr:row>48</xdr:row>
      <xdr:rowOff>85725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35</xdr:row>
      <xdr:rowOff>0</xdr:rowOff>
    </xdr:from>
    <xdr:to>
      <xdr:col>8</xdr:col>
      <xdr:colOff>28575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228600</xdr:colOff>
      <xdr:row>38</xdr:row>
      <xdr:rowOff>142875</xdr:rowOff>
    </xdr:from>
    <xdr:to>
      <xdr:col>6</xdr:col>
      <xdr:colOff>304800</xdr:colOff>
      <xdr:row>40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33850" y="802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28575</xdr:colOff>
      <xdr:row>22</xdr:row>
      <xdr:rowOff>95250</xdr:rowOff>
    </xdr:from>
    <xdr:to>
      <xdr:col>8</xdr:col>
      <xdr:colOff>990600</xdr:colOff>
      <xdr:row>36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55</xdr:row>
      <xdr:rowOff>23812</xdr:rowOff>
    </xdr:from>
    <xdr:to>
      <xdr:col>7</xdr:col>
      <xdr:colOff>247650</xdr:colOff>
      <xdr:row>68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114300</xdr:rowOff>
    </xdr:from>
    <xdr:to>
      <xdr:col>8</xdr:col>
      <xdr:colOff>523875</xdr:colOff>
      <xdr:row>43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Taniltsuulga/TANIL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ol,axyi"/>
      <sheetName val="tejeeber,amitad"/>
      <sheetName val="mingat malchin "/>
      <sheetName val="ebs"/>
      <sheetName val="urgats"/>
      <sheetName val="gol neriin byt"/>
      <sheetName val="aj_yildber"/>
      <sheetName val="horsum"/>
      <sheetName val="hor"/>
      <sheetName val="telsum "/>
      <sheetName val="tel"/>
      <sheetName val="sumda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D40">
            <v>2001</v>
          </cell>
          <cell r="E40">
            <v>2002</v>
          </cell>
          <cell r="F40">
            <v>2003</v>
          </cell>
          <cell r="G40">
            <v>2004</v>
          </cell>
        </row>
        <row r="41">
          <cell r="D41">
            <v>471.9</v>
          </cell>
          <cell r="E41">
            <v>579.79999999999995</v>
          </cell>
          <cell r="F41">
            <v>606.70000000000005</v>
          </cell>
          <cell r="G41">
            <v>716.9</v>
          </cell>
        </row>
        <row r="42">
          <cell r="D42">
            <v>0.1</v>
          </cell>
          <cell r="E42">
            <v>0.2</v>
          </cell>
          <cell r="F42">
            <v>0.1</v>
          </cell>
          <cell r="G42">
            <v>0.1</v>
          </cell>
        </row>
        <row r="43">
          <cell r="D43">
            <v>17.7</v>
          </cell>
          <cell r="E43">
            <v>26.3</v>
          </cell>
          <cell r="F43">
            <v>22.7</v>
          </cell>
          <cell r="G43">
            <v>23.5</v>
          </cell>
        </row>
        <row r="44">
          <cell r="D44">
            <v>55.9</v>
          </cell>
          <cell r="E44">
            <v>58.9</v>
          </cell>
          <cell r="F44">
            <v>64.099999999999994</v>
          </cell>
          <cell r="G44">
            <v>62.1</v>
          </cell>
        </row>
        <row r="45">
          <cell r="D45">
            <v>236.3</v>
          </cell>
          <cell r="E45">
            <v>267.60000000000002</v>
          </cell>
          <cell r="F45">
            <v>281.5</v>
          </cell>
          <cell r="G45">
            <v>324.7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L41" sqref="L41"/>
    </sheetView>
  </sheetViews>
  <sheetFormatPr defaultRowHeight="12.75"/>
  <cols>
    <col min="1" max="16384" width="9.140625" style="43"/>
  </cols>
  <sheetData/>
  <pageMargins left="0.94488188976377963" right="0" top="0.51181102362204722" bottom="0.15748031496062992" header="0.51181102362204722" footer="0.1574803149606299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5"/>
  <sheetViews>
    <sheetView tabSelected="1" workbookViewId="0">
      <selection activeCell="AJ23" sqref="AJ23"/>
    </sheetView>
  </sheetViews>
  <sheetFormatPr defaultRowHeight="12.75"/>
  <cols>
    <col min="1" max="1" width="2.7109375" style="44" customWidth="1"/>
    <col min="2" max="2" width="3.28515625" style="44" customWidth="1"/>
    <col min="3" max="6" width="9.140625" style="44"/>
    <col min="7" max="7" width="42.7109375" style="44" customWidth="1"/>
    <col min="8" max="29" width="0" style="44" hidden="1" customWidth="1"/>
    <col min="30" max="30" width="9.140625" style="44" customWidth="1"/>
    <col min="31" max="31" width="8.140625" style="44" customWidth="1"/>
    <col min="32" max="32" width="9" style="44" customWidth="1"/>
    <col min="33" max="16384" width="9.140625" style="44"/>
  </cols>
  <sheetData>
    <row r="1" spans="2:36" ht="41.25" customHeight="1">
      <c r="D1" s="525" t="s">
        <v>60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</row>
    <row r="2" spans="2:36" ht="13.5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26" t="s">
        <v>466</v>
      </c>
      <c r="AE2" s="526"/>
      <c r="AF2" s="526"/>
    </row>
    <row r="3" spans="2:36">
      <c r="B3" s="527" t="s">
        <v>61</v>
      </c>
      <c r="C3" s="527"/>
      <c r="D3" s="527"/>
      <c r="E3" s="527"/>
      <c r="F3" s="527"/>
      <c r="G3" s="527"/>
      <c r="H3" s="46" t="s">
        <v>62</v>
      </c>
      <c r="I3" s="46" t="s">
        <v>63</v>
      </c>
      <c r="J3" s="46" t="s">
        <v>64</v>
      </c>
      <c r="K3" s="46" t="s">
        <v>65</v>
      </c>
      <c r="L3" s="46" t="s">
        <v>66</v>
      </c>
      <c r="M3" s="46" t="s">
        <v>67</v>
      </c>
      <c r="N3" s="46" t="s">
        <v>68</v>
      </c>
      <c r="O3" s="46" t="s">
        <v>69</v>
      </c>
      <c r="P3" s="46" t="s">
        <v>70</v>
      </c>
      <c r="Q3" s="46" t="s">
        <v>71</v>
      </c>
      <c r="R3" s="46" t="s">
        <v>72</v>
      </c>
      <c r="S3" s="46" t="s">
        <v>73</v>
      </c>
      <c r="T3" s="46" t="s">
        <v>74</v>
      </c>
      <c r="U3" s="46" t="s">
        <v>75</v>
      </c>
      <c r="V3" s="46" t="s">
        <v>76</v>
      </c>
      <c r="W3" s="46" t="s">
        <v>77</v>
      </c>
      <c r="X3" s="46" t="s">
        <v>78</v>
      </c>
      <c r="Y3" s="46" t="s">
        <v>79</v>
      </c>
      <c r="Z3" s="46" t="s">
        <v>80</v>
      </c>
      <c r="AA3" s="46" t="s">
        <v>81</v>
      </c>
      <c r="AB3" s="46" t="s">
        <v>82</v>
      </c>
      <c r="AC3" s="46" t="s">
        <v>83</v>
      </c>
      <c r="AD3" s="110" t="s">
        <v>464</v>
      </c>
      <c r="AE3" s="110" t="s">
        <v>464</v>
      </c>
      <c r="AF3" s="110" t="s">
        <v>464</v>
      </c>
      <c r="AG3" s="98"/>
      <c r="AH3" s="98"/>
      <c r="AI3" s="98"/>
      <c r="AJ3" s="98"/>
    </row>
    <row r="4" spans="2:36" ht="13.5" thickBot="1">
      <c r="B4" s="528"/>
      <c r="C4" s="528"/>
      <c r="D4" s="528"/>
      <c r="E4" s="528"/>
      <c r="F4" s="528"/>
      <c r="G4" s="528"/>
      <c r="H4" s="45" t="s">
        <v>62</v>
      </c>
      <c r="I4" s="45" t="s">
        <v>62</v>
      </c>
      <c r="J4" s="45" t="s">
        <v>62</v>
      </c>
      <c r="K4" s="45" t="s">
        <v>62</v>
      </c>
      <c r="L4" s="45" t="s">
        <v>62</v>
      </c>
      <c r="M4" s="45" t="s">
        <v>62</v>
      </c>
      <c r="N4" s="45" t="s">
        <v>62</v>
      </c>
      <c r="O4" s="45" t="s">
        <v>62</v>
      </c>
      <c r="P4" s="45" t="s">
        <v>62</v>
      </c>
      <c r="Q4" s="45" t="s">
        <v>62</v>
      </c>
      <c r="R4" s="45" t="s">
        <v>62</v>
      </c>
      <c r="S4" s="45" t="s">
        <v>62</v>
      </c>
      <c r="T4" s="45" t="s">
        <v>62</v>
      </c>
      <c r="U4" s="45" t="s">
        <v>62</v>
      </c>
      <c r="V4" s="45" t="s">
        <v>62</v>
      </c>
      <c r="W4" s="45" t="s">
        <v>62</v>
      </c>
      <c r="X4" s="45" t="s">
        <v>62</v>
      </c>
      <c r="Y4" s="45" t="s">
        <v>62</v>
      </c>
      <c r="Z4" s="45" t="s">
        <v>62</v>
      </c>
      <c r="AA4" s="45" t="s">
        <v>62</v>
      </c>
      <c r="AB4" s="45" t="s">
        <v>62</v>
      </c>
      <c r="AC4" s="45" t="s">
        <v>62</v>
      </c>
      <c r="AD4" s="111" t="s">
        <v>465</v>
      </c>
      <c r="AE4" s="111" t="s">
        <v>139</v>
      </c>
      <c r="AF4" s="111" t="s">
        <v>146</v>
      </c>
    </row>
    <row r="5" spans="2:36">
      <c r="B5" s="49"/>
      <c r="C5" s="50" t="s">
        <v>84</v>
      </c>
      <c r="D5" s="51"/>
      <c r="E5" s="51"/>
      <c r="F5" s="51"/>
      <c r="G5" s="52"/>
      <c r="H5" s="44">
        <v>100.00000000000001</v>
      </c>
      <c r="I5" s="44">
        <v>100.39435592005304</v>
      </c>
      <c r="J5" s="44">
        <v>101.46738581253121</v>
      </c>
      <c r="K5" s="44">
        <v>102.21940312635107</v>
      </c>
      <c r="L5" s="44">
        <v>100.95335417055618</v>
      </c>
      <c r="M5" s="44">
        <v>102.27621912633364</v>
      </c>
      <c r="N5" s="44">
        <v>104.39286391109088</v>
      </c>
      <c r="O5" s="44">
        <v>103.71256219728294</v>
      </c>
      <c r="P5" s="44">
        <v>104.97232270896563</v>
      </c>
      <c r="Q5" s="44">
        <v>105.17252882296712</v>
      </c>
      <c r="R5" s="44">
        <v>105.19660021833627</v>
      </c>
      <c r="S5" s="44">
        <v>106.66642144076241</v>
      </c>
      <c r="T5" s="44">
        <v>109.84306438612141</v>
      </c>
      <c r="U5" s="44">
        <v>112.26428174259944</v>
      </c>
      <c r="V5" s="44">
        <v>113.92208077977627</v>
      </c>
      <c r="W5" s="44">
        <v>115.6239515666805</v>
      </c>
      <c r="X5" s="44">
        <v>117.33485222763967</v>
      </c>
      <c r="Y5" s="44">
        <v>118.16844644970338</v>
      </c>
      <c r="Z5" s="44">
        <v>118.49113738370795</v>
      </c>
      <c r="AA5" s="44">
        <v>119.89527192988538</v>
      </c>
      <c r="AB5" s="44">
        <v>120.38896056765223</v>
      </c>
      <c r="AC5" s="44">
        <v>120.78990112676415</v>
      </c>
      <c r="AD5" s="53">
        <v>105.2472136193133</v>
      </c>
      <c r="AE5" s="53">
        <v>101.46667870422006</v>
      </c>
      <c r="AF5" s="53">
        <v>99.704553435385961</v>
      </c>
    </row>
    <row r="6" spans="2:36">
      <c r="B6" s="54" t="s">
        <v>85</v>
      </c>
      <c r="C6" s="55"/>
      <c r="D6" s="51"/>
      <c r="E6" s="51"/>
      <c r="F6" s="51"/>
      <c r="G6" s="52"/>
      <c r="H6" s="44">
        <v>99.999999999999986</v>
      </c>
      <c r="I6" s="44">
        <v>100.59867813323334</v>
      </c>
      <c r="J6" s="44">
        <v>101.07709691343754</v>
      </c>
      <c r="K6" s="44">
        <v>101.63285960005084</v>
      </c>
      <c r="L6" s="44">
        <v>97.77179128451624</v>
      </c>
      <c r="M6" s="44">
        <v>100.38909680995833</v>
      </c>
      <c r="N6" s="44">
        <v>102.45148881968088</v>
      </c>
      <c r="O6" s="44">
        <v>101.13788808351707</v>
      </c>
      <c r="P6" s="44">
        <v>101.43400329229507</v>
      </c>
      <c r="Q6" s="44">
        <v>100.53152169282917</v>
      </c>
      <c r="R6" s="44">
        <v>100.16249442227981</v>
      </c>
      <c r="S6" s="44">
        <v>102.45116699078937</v>
      </c>
      <c r="T6" s="44">
        <v>105.52858278138942</v>
      </c>
      <c r="U6" s="44">
        <v>106.42654751081101</v>
      </c>
      <c r="V6" s="44">
        <v>109.89069069693205</v>
      </c>
      <c r="W6" s="44">
        <v>116.3022602081828</v>
      </c>
      <c r="X6" s="44">
        <v>119.04722782245483</v>
      </c>
      <c r="Y6" s="44">
        <v>120.51366091541068</v>
      </c>
      <c r="Z6" s="44">
        <v>124.19789379063215</v>
      </c>
      <c r="AA6" s="44">
        <v>123.18657677293639</v>
      </c>
      <c r="AB6" s="44">
        <v>118.7533173530816</v>
      </c>
      <c r="AC6" s="44">
        <v>116.68032969999282</v>
      </c>
      <c r="AD6" s="56">
        <v>99.647273781091712</v>
      </c>
      <c r="AE6" s="56">
        <v>99.308020312783697</v>
      </c>
      <c r="AF6" s="56">
        <v>98.169170832658736</v>
      </c>
    </row>
    <row r="7" spans="2:36">
      <c r="B7" s="54"/>
      <c r="C7" s="57" t="s">
        <v>86</v>
      </c>
      <c r="D7" s="58"/>
      <c r="E7" s="51"/>
      <c r="F7" s="51"/>
      <c r="G7" s="52"/>
      <c r="H7" s="44">
        <v>99.999999999999986</v>
      </c>
      <c r="I7" s="44">
        <v>100.62644719773391</v>
      </c>
      <c r="J7" s="44">
        <v>101.12705693703332</v>
      </c>
      <c r="K7" s="44">
        <v>101.8628238116419</v>
      </c>
      <c r="L7" s="44">
        <v>97.786934772223375</v>
      </c>
      <c r="M7" s="44">
        <v>100.52564130084087</v>
      </c>
      <c r="N7" s="44">
        <v>102.6378342077749</v>
      </c>
      <c r="O7" s="44">
        <v>101.1185718141671</v>
      </c>
      <c r="P7" s="44">
        <v>101.42842201989203</v>
      </c>
      <c r="Q7" s="44">
        <v>100.48407974712778</v>
      </c>
      <c r="R7" s="44">
        <v>100.39729340629313</v>
      </c>
      <c r="S7" s="44">
        <v>102.79212367899743</v>
      </c>
      <c r="T7" s="44">
        <v>106.01228221037995</v>
      </c>
      <c r="U7" s="44">
        <v>106.74236380752147</v>
      </c>
      <c r="V7" s="44">
        <v>110.33273130780299</v>
      </c>
      <c r="W7" s="44">
        <v>117.0416948233182</v>
      </c>
      <c r="X7" s="44">
        <v>119.48032827898794</v>
      </c>
      <c r="Y7" s="44">
        <v>121.02981964454777</v>
      </c>
      <c r="Z7" s="44">
        <v>124.85520134179916</v>
      </c>
      <c r="AA7" s="44">
        <v>124.01789305842212</v>
      </c>
      <c r="AB7" s="44">
        <v>119.15107970904229</v>
      </c>
      <c r="AC7" s="44">
        <v>117.02339921092982</v>
      </c>
      <c r="AD7" s="59">
        <v>99.453360357370599</v>
      </c>
      <c r="AE7" s="59">
        <v>99.123788648653729</v>
      </c>
      <c r="AF7" s="59">
        <v>98.095245444391239</v>
      </c>
    </row>
    <row r="8" spans="2:36">
      <c r="B8" s="54"/>
      <c r="C8" s="58"/>
      <c r="D8" s="60" t="s">
        <v>87</v>
      </c>
      <c r="E8" s="51"/>
      <c r="F8" s="61"/>
      <c r="G8" s="52"/>
      <c r="H8" s="44">
        <v>99.999999999999986</v>
      </c>
      <c r="I8" s="44">
        <v>99.810912610750066</v>
      </c>
      <c r="J8" s="44">
        <v>101.23346540551113</v>
      </c>
      <c r="K8" s="44">
        <v>102.02251954118479</v>
      </c>
      <c r="L8" s="44">
        <v>101.34476913799195</v>
      </c>
      <c r="M8" s="44">
        <v>101.34476913799195</v>
      </c>
      <c r="N8" s="44">
        <v>102.24337461584875</v>
      </c>
      <c r="O8" s="44">
        <v>103.66851805931063</v>
      </c>
      <c r="P8" s="44">
        <v>107.52591693231956</v>
      </c>
      <c r="Q8" s="44">
        <v>107.55972302609135</v>
      </c>
      <c r="R8" s="44">
        <v>107.70654347803041</v>
      </c>
      <c r="S8" s="44">
        <v>107.70654347803041</v>
      </c>
      <c r="T8" s="44">
        <v>102.61817744195601</v>
      </c>
      <c r="U8" s="44">
        <v>103.52444155063611</v>
      </c>
      <c r="V8" s="44">
        <v>103.61020568580595</v>
      </c>
      <c r="W8" s="44">
        <v>103.61617146705979</v>
      </c>
      <c r="X8" s="44">
        <v>104.16634506595283</v>
      </c>
      <c r="Y8" s="44">
        <v>104.74833616486634</v>
      </c>
      <c r="Z8" s="44">
        <v>103.51291900101079</v>
      </c>
      <c r="AA8" s="44">
        <v>103.93194182179643</v>
      </c>
      <c r="AB8" s="44">
        <v>103.80672823583635</v>
      </c>
      <c r="AC8" s="44">
        <v>101.38927547437358</v>
      </c>
      <c r="AD8" s="62">
        <v>110.46542697119972</v>
      </c>
      <c r="AE8" s="62">
        <v>107.84746206245701</v>
      </c>
      <c r="AF8" s="62">
        <v>100.55801702863047</v>
      </c>
    </row>
    <row r="9" spans="2:36">
      <c r="B9" s="54"/>
      <c r="C9" s="58"/>
      <c r="D9" s="60" t="s">
        <v>88</v>
      </c>
      <c r="E9" s="63"/>
      <c r="F9" s="61"/>
      <c r="G9" s="52"/>
      <c r="H9" s="44">
        <v>99.999999999999986</v>
      </c>
      <c r="I9" s="44">
        <v>98.264967309020705</v>
      </c>
      <c r="J9" s="44">
        <v>103.17737406753422</v>
      </c>
      <c r="K9" s="44">
        <v>108.18904148257543</v>
      </c>
      <c r="L9" s="44">
        <v>87.743624369657795</v>
      </c>
      <c r="M9" s="44">
        <v>97.962601872396803</v>
      </c>
      <c r="N9" s="44">
        <v>107.5505302913933</v>
      </c>
      <c r="O9" s="44">
        <v>95.149427859418438</v>
      </c>
      <c r="P9" s="44">
        <v>95.149427859418438</v>
      </c>
      <c r="Q9" s="44">
        <v>99.466283344996242</v>
      </c>
      <c r="R9" s="44">
        <v>94.479650463442439</v>
      </c>
      <c r="S9" s="44">
        <v>97.533148721681471</v>
      </c>
      <c r="T9" s="44">
        <v>116.47532957292084</v>
      </c>
      <c r="U9" s="44">
        <v>116.60777932694064</v>
      </c>
      <c r="V9" s="44">
        <v>130.1883853420245</v>
      </c>
      <c r="W9" s="44">
        <v>162.16120778673692</v>
      </c>
      <c r="X9" s="44">
        <v>165.35891084596051</v>
      </c>
      <c r="Y9" s="44">
        <v>170.253429680523</v>
      </c>
      <c r="Z9" s="44">
        <v>191.42455248312075</v>
      </c>
      <c r="AA9" s="44">
        <v>188.97462037571157</v>
      </c>
      <c r="AB9" s="44">
        <v>169.93609138326488</v>
      </c>
      <c r="AC9" s="44">
        <v>166.41427117158554</v>
      </c>
      <c r="AD9" s="62">
        <v>79.41228655019556</v>
      </c>
      <c r="AE9" s="62">
        <v>83.968122159181192</v>
      </c>
      <c r="AF9" s="62">
        <v>89.828072226645602</v>
      </c>
    </row>
    <row r="10" spans="2:36">
      <c r="B10" s="54"/>
      <c r="C10" s="58"/>
      <c r="D10" s="64" t="s">
        <v>89</v>
      </c>
      <c r="E10" s="63"/>
      <c r="F10" s="51"/>
      <c r="G10" s="52"/>
      <c r="H10" s="44">
        <v>100</v>
      </c>
      <c r="I10" s="44">
        <v>100.23461813357285</v>
      </c>
      <c r="J10" s="44">
        <v>96.90228471225852</v>
      </c>
      <c r="K10" s="44">
        <v>87.052285242991076</v>
      </c>
      <c r="L10" s="44">
        <v>84.803024497762308</v>
      </c>
      <c r="M10" s="44">
        <v>90.789252200722146</v>
      </c>
      <c r="N10" s="44">
        <v>72.606652176963024</v>
      </c>
      <c r="O10" s="44">
        <v>65.927668682292435</v>
      </c>
      <c r="P10" s="44">
        <v>65.927668682292435</v>
      </c>
      <c r="Q10" s="44">
        <v>70.546023551800516</v>
      </c>
      <c r="R10" s="44">
        <v>78.334626971486159</v>
      </c>
      <c r="S10" s="44">
        <v>83.580518241862464</v>
      </c>
      <c r="T10" s="44">
        <v>91.943649667193455</v>
      </c>
      <c r="U10" s="44">
        <v>94.348502286469014</v>
      </c>
      <c r="V10" s="44">
        <v>96.343911520788964</v>
      </c>
      <c r="W10" s="44">
        <v>96.343911520788964</v>
      </c>
      <c r="X10" s="44">
        <v>96.497079518325407</v>
      </c>
      <c r="Y10" s="44">
        <v>90.712240771222071</v>
      </c>
      <c r="Z10" s="44">
        <v>81.050225161469768</v>
      </c>
      <c r="AA10" s="44">
        <v>75.063997458509931</v>
      </c>
      <c r="AB10" s="44">
        <v>76.708861827341238</v>
      </c>
      <c r="AC10" s="44">
        <v>77.706566444501206</v>
      </c>
      <c r="AD10" s="62">
        <v>94.643200481677709</v>
      </c>
      <c r="AE10" s="62">
        <v>88.513852610974979</v>
      </c>
      <c r="AF10" s="62">
        <v>100</v>
      </c>
    </row>
    <row r="11" spans="2:36">
      <c r="B11" s="54"/>
      <c r="C11" s="58"/>
      <c r="D11" s="64" t="s">
        <v>90</v>
      </c>
      <c r="E11" s="63"/>
      <c r="F11" s="51"/>
      <c r="G11" s="52"/>
      <c r="H11" s="44">
        <v>100</v>
      </c>
      <c r="I11" s="44">
        <v>102.10292482433361</v>
      </c>
      <c r="J11" s="44">
        <v>99.585584808888768</v>
      </c>
      <c r="K11" s="44">
        <v>98.59149905224659</v>
      </c>
      <c r="L11" s="44">
        <v>98.640010515797542</v>
      </c>
      <c r="M11" s="44">
        <v>98.213387358054973</v>
      </c>
      <c r="N11" s="44">
        <v>98.274427562885677</v>
      </c>
      <c r="O11" s="44">
        <v>97.299100837739161</v>
      </c>
      <c r="P11" s="44">
        <v>97.299100837739161</v>
      </c>
      <c r="Q11" s="44">
        <v>97.299100837739161</v>
      </c>
      <c r="R11" s="44">
        <v>98.061115984014393</v>
      </c>
      <c r="S11" s="44">
        <v>98.274427562885677</v>
      </c>
      <c r="T11" s="44">
        <v>97.847804405143123</v>
      </c>
      <c r="U11" s="44">
        <v>97.255166566008583</v>
      </c>
      <c r="V11" s="44">
        <v>97.681789723751137</v>
      </c>
      <c r="W11" s="44">
        <v>97.681789723751137</v>
      </c>
      <c r="X11" s="44">
        <v>97.681789723751137</v>
      </c>
      <c r="Y11" s="44">
        <v>97.681789723751137</v>
      </c>
      <c r="Z11" s="44">
        <v>93.114046115795475</v>
      </c>
      <c r="AA11" s="44">
        <v>92.90073453692419</v>
      </c>
      <c r="AB11" s="44">
        <v>93.500095473541407</v>
      </c>
      <c r="AC11" s="44">
        <v>93.500095473541407</v>
      </c>
      <c r="AD11" s="62">
        <v>101.54969411129191</v>
      </c>
      <c r="AE11" s="62">
        <v>102.76632353774586</v>
      </c>
      <c r="AF11" s="62">
        <v>100</v>
      </c>
    </row>
    <row r="12" spans="2:36">
      <c r="B12" s="65"/>
      <c r="C12" s="66"/>
      <c r="D12" s="64" t="s">
        <v>91</v>
      </c>
      <c r="E12" s="63"/>
      <c r="F12" s="67"/>
      <c r="G12" s="52"/>
      <c r="H12" s="44">
        <v>100</v>
      </c>
      <c r="I12" s="44">
        <v>123.05458272608865</v>
      </c>
      <c r="J12" s="44">
        <v>110.63063738789182</v>
      </c>
      <c r="K12" s="44">
        <v>117.70187745887968</v>
      </c>
      <c r="L12" s="44">
        <v>126.11201379822371</v>
      </c>
      <c r="M12" s="44">
        <v>133.78315341019487</v>
      </c>
      <c r="N12" s="44">
        <v>134.95580910599242</v>
      </c>
      <c r="O12" s="44">
        <v>147.63951943754756</v>
      </c>
      <c r="P12" s="44">
        <v>147.63951943754756</v>
      </c>
      <c r="Q12" s="44">
        <v>147.63951943754756</v>
      </c>
      <c r="R12" s="44">
        <v>147.63951943754756</v>
      </c>
      <c r="S12" s="44">
        <v>147.63951943754756</v>
      </c>
      <c r="T12" s="44">
        <v>168.94497917335354</v>
      </c>
      <c r="U12" s="44">
        <v>175.02156836866257</v>
      </c>
      <c r="V12" s="44">
        <v>181.86382853206879</v>
      </c>
      <c r="W12" s="44">
        <v>181.86382853206879</v>
      </c>
      <c r="X12" s="44">
        <v>184.56771703682273</v>
      </c>
      <c r="Y12" s="44">
        <v>208.66791459548213</v>
      </c>
      <c r="Z12" s="44">
        <v>209.22955545409039</v>
      </c>
      <c r="AA12" s="44">
        <v>203.68236896748047</v>
      </c>
      <c r="AB12" s="44">
        <v>203.67471659427926</v>
      </c>
      <c r="AC12" s="44">
        <v>203.67471659427926</v>
      </c>
      <c r="AD12" s="62">
        <v>101.58731665431087</v>
      </c>
      <c r="AE12" s="62">
        <v>108.53730745398235</v>
      </c>
      <c r="AF12" s="62">
        <v>100</v>
      </c>
    </row>
    <row r="13" spans="2:36">
      <c r="B13" s="65"/>
      <c r="C13" s="66"/>
      <c r="D13" s="64" t="s">
        <v>92</v>
      </c>
      <c r="E13" s="63"/>
      <c r="F13" s="67"/>
      <c r="G13" s="52"/>
      <c r="H13" s="44">
        <v>100.00000000000001</v>
      </c>
      <c r="I13" s="44">
        <v>103.62271339786618</v>
      </c>
      <c r="J13" s="44">
        <v>98.064812065385823</v>
      </c>
      <c r="K13" s="44">
        <v>95.429698247591801</v>
      </c>
      <c r="L13" s="44">
        <v>100.62703851819192</v>
      </c>
      <c r="M13" s="44">
        <v>101.87399991752883</v>
      </c>
      <c r="N13" s="44">
        <v>107.01637201186405</v>
      </c>
      <c r="O13" s="44">
        <v>114.32572999266016</v>
      </c>
      <c r="P13" s="44">
        <v>97.622173047679539</v>
      </c>
      <c r="Q13" s="44">
        <v>72.731798585219678</v>
      </c>
      <c r="R13" s="44">
        <v>76.131946104634054</v>
      </c>
      <c r="S13" s="44">
        <v>93.202350202476879</v>
      </c>
      <c r="T13" s="44">
        <v>99.732418339219905</v>
      </c>
      <c r="U13" s="44">
        <v>89.82103169950453</v>
      </c>
      <c r="V13" s="44">
        <v>94.621714395501584</v>
      </c>
      <c r="W13" s="44">
        <v>94.619719829496091</v>
      </c>
      <c r="X13" s="44">
        <v>108.72955801442245</v>
      </c>
      <c r="Y13" s="44">
        <v>108.79528224597679</v>
      </c>
      <c r="Z13" s="44">
        <v>117.05172386786997</v>
      </c>
      <c r="AA13" s="44">
        <v>117.4104143550439</v>
      </c>
      <c r="AB13" s="44">
        <v>106.30658789230256</v>
      </c>
      <c r="AC13" s="44">
        <v>103.586906297011</v>
      </c>
      <c r="AD13" s="62">
        <v>122.82659773775646</v>
      </c>
      <c r="AE13" s="62">
        <v>104.11771250983175</v>
      </c>
      <c r="AF13" s="62">
        <v>104.04941314004886</v>
      </c>
    </row>
    <row r="14" spans="2:36">
      <c r="B14" s="54"/>
      <c r="C14" s="58"/>
      <c r="D14" s="68" t="s">
        <v>93</v>
      </c>
      <c r="E14" s="68"/>
      <c r="F14" s="68"/>
      <c r="G14" s="52"/>
      <c r="H14" s="44">
        <v>99.999999999999986</v>
      </c>
      <c r="I14" s="44">
        <v>100.8848224031469</v>
      </c>
      <c r="J14" s="44">
        <v>100.01670378271909</v>
      </c>
      <c r="K14" s="44">
        <v>98.998210397452496</v>
      </c>
      <c r="L14" s="44">
        <v>98.998210397452496</v>
      </c>
      <c r="M14" s="44">
        <v>98.998210397452496</v>
      </c>
      <c r="N14" s="44">
        <v>100.01219786299511</v>
      </c>
      <c r="O14" s="44">
        <v>97.85951608288913</v>
      </c>
      <c r="P14" s="44">
        <v>97.453574449036083</v>
      </c>
      <c r="Q14" s="44">
        <v>97.505238439163875</v>
      </c>
      <c r="R14" s="44">
        <v>98.999469328678003</v>
      </c>
      <c r="S14" s="44">
        <v>98.999469328678003</v>
      </c>
      <c r="T14" s="44">
        <v>99.836723948499881</v>
      </c>
      <c r="U14" s="44">
        <v>108.62873474431464</v>
      </c>
      <c r="V14" s="44">
        <v>108.57608877798704</v>
      </c>
      <c r="W14" s="44">
        <v>108.57608877798704</v>
      </c>
      <c r="X14" s="44">
        <v>108.57608877798704</v>
      </c>
      <c r="Y14" s="44">
        <v>108.39935593226635</v>
      </c>
      <c r="Z14" s="44">
        <v>108.470401813847</v>
      </c>
      <c r="AA14" s="44">
        <v>107.51069435318527</v>
      </c>
      <c r="AB14" s="44">
        <v>107.57285506193061</v>
      </c>
      <c r="AC14" s="44">
        <v>106.55800097729804</v>
      </c>
      <c r="AD14" s="69">
        <v>92.53394110760901</v>
      </c>
      <c r="AE14" s="69">
        <v>96.053513356300272</v>
      </c>
      <c r="AF14" s="69">
        <v>100</v>
      </c>
    </row>
    <row r="15" spans="2:36">
      <c r="B15" s="54"/>
      <c r="C15" s="58"/>
      <c r="D15" s="60" t="s">
        <v>94</v>
      </c>
      <c r="E15" s="63"/>
      <c r="F15" s="51"/>
      <c r="G15" s="52"/>
      <c r="H15" s="44">
        <v>100.00000000000001</v>
      </c>
      <c r="I15" s="44">
        <v>99.592654976146349</v>
      </c>
      <c r="J15" s="44">
        <v>99.359281675996428</v>
      </c>
      <c r="K15" s="44">
        <v>104.80905187129743</v>
      </c>
      <c r="L15" s="44">
        <v>104.65035802719547</v>
      </c>
      <c r="M15" s="44">
        <v>104.65035802719547</v>
      </c>
      <c r="N15" s="44">
        <v>113.49482246335704</v>
      </c>
      <c r="O15" s="44">
        <v>123.54069913357827</v>
      </c>
      <c r="P15" s="44">
        <v>123.54069913357827</v>
      </c>
      <c r="Q15" s="44">
        <v>123.54069913357827</v>
      </c>
      <c r="R15" s="44">
        <v>122.52374657917895</v>
      </c>
      <c r="S15" s="44">
        <v>122.52374657917895</v>
      </c>
      <c r="T15" s="44">
        <v>122.52374657917895</v>
      </c>
      <c r="U15" s="44">
        <v>124.30740424307946</v>
      </c>
      <c r="V15" s="44">
        <v>124.30740424307946</v>
      </c>
      <c r="W15" s="44">
        <v>124.30740424307946</v>
      </c>
      <c r="X15" s="44">
        <v>143.15944962996616</v>
      </c>
      <c r="Y15" s="44">
        <v>143.19378851045232</v>
      </c>
      <c r="Z15" s="44">
        <v>143.93877365466258</v>
      </c>
      <c r="AA15" s="44">
        <v>145.56086172488943</v>
      </c>
      <c r="AB15" s="44">
        <v>145.73098227999347</v>
      </c>
      <c r="AC15" s="44">
        <v>145.73098227999347</v>
      </c>
      <c r="AD15" s="62">
        <v>91.55039231648955</v>
      </c>
      <c r="AE15" s="62">
        <v>89.418616860714266</v>
      </c>
      <c r="AF15" s="62">
        <v>100</v>
      </c>
    </row>
    <row r="16" spans="2:36">
      <c r="B16" s="54"/>
      <c r="C16" s="57" t="s">
        <v>95</v>
      </c>
      <c r="D16" s="58"/>
      <c r="E16" s="63"/>
      <c r="F16" s="51"/>
      <c r="G16" s="52"/>
      <c r="H16" s="44">
        <v>100</v>
      </c>
      <c r="I16" s="44">
        <v>100</v>
      </c>
      <c r="J16" s="44">
        <v>100</v>
      </c>
      <c r="K16" s="44">
        <v>96.675020818590568</v>
      </c>
      <c r="L16" s="44">
        <v>97.445310176340513</v>
      </c>
      <c r="M16" s="44">
        <v>97.445310176340513</v>
      </c>
      <c r="N16" s="44">
        <v>98.4340359062613</v>
      </c>
      <c r="O16" s="44">
        <v>101.55433092318245</v>
      </c>
      <c r="P16" s="44">
        <v>101.55433092318245</v>
      </c>
      <c r="Q16" s="44">
        <v>101.55433092318245</v>
      </c>
      <c r="R16" s="44">
        <v>95.100421933979931</v>
      </c>
      <c r="S16" s="44">
        <v>95.100421933979931</v>
      </c>
      <c r="T16" s="44">
        <v>95.100421933979931</v>
      </c>
      <c r="U16" s="44">
        <v>99.617808564802502</v>
      </c>
      <c r="V16" s="44">
        <v>100.36065961777695</v>
      </c>
      <c r="W16" s="44">
        <v>100.36065961777695</v>
      </c>
      <c r="X16" s="44">
        <v>109.70993909908498</v>
      </c>
      <c r="Y16" s="44">
        <v>109.38570432164437</v>
      </c>
      <c r="Z16" s="44">
        <v>110.02688498028138</v>
      </c>
      <c r="AA16" s="44">
        <v>105.2640831321884</v>
      </c>
      <c r="AB16" s="44">
        <v>110.1778889394913</v>
      </c>
      <c r="AC16" s="44">
        <v>109.28403392730694</v>
      </c>
      <c r="AD16" s="59">
        <v>104.60213060743071</v>
      </c>
      <c r="AE16" s="59">
        <v>104.00414021362809</v>
      </c>
      <c r="AF16" s="59">
        <v>100</v>
      </c>
    </row>
    <row r="17" spans="2:32">
      <c r="B17" s="70" t="s">
        <v>96</v>
      </c>
      <c r="C17" s="55"/>
      <c r="D17" s="51"/>
      <c r="E17" s="63"/>
      <c r="F17" s="51"/>
      <c r="G17" s="52"/>
      <c r="H17" s="44">
        <v>100</v>
      </c>
      <c r="I17" s="44">
        <v>100</v>
      </c>
      <c r="J17" s="44">
        <v>99.440877241529165</v>
      </c>
      <c r="K17" s="44">
        <v>99.254446968998906</v>
      </c>
      <c r="L17" s="44">
        <v>99.254446968998906</v>
      </c>
      <c r="M17" s="44">
        <v>99.254446968998906</v>
      </c>
      <c r="N17" s="44">
        <v>99.254446968998906</v>
      </c>
      <c r="O17" s="44">
        <v>100.08895854880613</v>
      </c>
      <c r="P17" s="44">
        <v>100.08895854880613</v>
      </c>
      <c r="Q17" s="44">
        <v>100.08895854880613</v>
      </c>
      <c r="R17" s="44">
        <v>101.20987692364884</v>
      </c>
      <c r="S17" s="44">
        <v>101.2822491573216</v>
      </c>
      <c r="T17" s="44">
        <v>101.2822491573216</v>
      </c>
      <c r="U17" s="44">
        <v>103.60060402586373</v>
      </c>
      <c r="V17" s="44">
        <v>106.36081267638041</v>
      </c>
      <c r="W17" s="44">
        <v>107.19532425618762</v>
      </c>
      <c r="X17" s="44">
        <v>106.91993543485124</v>
      </c>
      <c r="Y17" s="44">
        <v>107.08950383346756</v>
      </c>
      <c r="Z17" s="44">
        <v>109.52674024372448</v>
      </c>
      <c r="AA17" s="44">
        <v>112.57101986172751</v>
      </c>
      <c r="AB17" s="44">
        <v>112.16063533343917</v>
      </c>
      <c r="AC17" s="44">
        <v>148.55510036818157</v>
      </c>
      <c r="AD17" s="56">
        <v>106.81704490071708</v>
      </c>
      <c r="AE17" s="56">
        <v>106.77886426599392</v>
      </c>
      <c r="AF17" s="56">
        <v>100</v>
      </c>
    </row>
    <row r="18" spans="2:32">
      <c r="B18" s="54"/>
      <c r="C18" s="57" t="s">
        <v>97</v>
      </c>
      <c r="D18" s="58"/>
      <c r="E18" s="63"/>
      <c r="F18" s="51"/>
      <c r="G18" s="52"/>
      <c r="H18" s="44">
        <v>100</v>
      </c>
      <c r="I18" s="44">
        <v>100</v>
      </c>
      <c r="J18" s="44">
        <v>99.07972883026838</v>
      </c>
      <c r="K18" s="44">
        <v>99.195344219641854</v>
      </c>
      <c r="L18" s="44">
        <v>99.195344219641854</v>
      </c>
      <c r="M18" s="44">
        <v>99.195344219641854</v>
      </c>
      <c r="N18" s="44">
        <v>99.195344219641854</v>
      </c>
      <c r="O18" s="44">
        <v>100.56888327894279</v>
      </c>
      <c r="P18" s="44">
        <v>100.56888327894279</v>
      </c>
      <c r="Q18" s="44">
        <v>100.56888327894279</v>
      </c>
      <c r="R18" s="44">
        <v>100.56888327894279</v>
      </c>
      <c r="S18" s="44">
        <v>100.68800216496395</v>
      </c>
      <c r="T18" s="44">
        <v>100.68800216496395</v>
      </c>
      <c r="U18" s="44">
        <v>100</v>
      </c>
      <c r="V18" s="44">
        <v>104.12061717790277</v>
      </c>
      <c r="W18" s="44">
        <v>105.49415623720368</v>
      </c>
      <c r="X18" s="44">
        <v>105.04088834763438</v>
      </c>
      <c r="Y18" s="44">
        <v>105.32826793807679</v>
      </c>
      <c r="Z18" s="44">
        <v>107.26885824259814</v>
      </c>
      <c r="AA18" s="44">
        <v>112.27949807545319</v>
      </c>
      <c r="AB18" s="44">
        <v>112.50842125200334</v>
      </c>
      <c r="AC18" s="44">
        <v>134.66262927487159</v>
      </c>
      <c r="AD18" s="59">
        <v>99.23876774469764</v>
      </c>
      <c r="AE18" s="59">
        <v>99.17876254755069</v>
      </c>
      <c r="AF18" s="59">
        <v>100</v>
      </c>
    </row>
    <row r="19" spans="2:32">
      <c r="B19" s="54"/>
      <c r="C19" s="57" t="s">
        <v>98</v>
      </c>
      <c r="D19" s="58"/>
      <c r="E19" s="63"/>
      <c r="F19" s="51"/>
      <c r="G19" s="52"/>
      <c r="H19" s="44">
        <v>100.00000000000001</v>
      </c>
      <c r="I19" s="44">
        <v>100.00000000000001</v>
      </c>
      <c r="J19" s="44">
        <v>100.00000000000001</v>
      </c>
      <c r="K19" s="44">
        <v>99.345948665319142</v>
      </c>
      <c r="L19" s="44">
        <v>99.345948665319142</v>
      </c>
      <c r="M19" s="44">
        <v>99.345948665319142</v>
      </c>
      <c r="N19" s="44">
        <v>99.345948665319142</v>
      </c>
      <c r="O19" s="44">
        <v>99.345948665319142</v>
      </c>
      <c r="P19" s="44">
        <v>99.345948665319142</v>
      </c>
      <c r="Q19" s="44">
        <v>99.345948665319142</v>
      </c>
      <c r="R19" s="44">
        <v>102.20225048425557</v>
      </c>
      <c r="S19" s="44">
        <v>102.20225048425557</v>
      </c>
      <c r="T19" s="44">
        <v>102.20225048425557</v>
      </c>
      <c r="U19" s="44">
        <v>109.17498727754159</v>
      </c>
      <c r="V19" s="44">
        <v>109.82903861222245</v>
      </c>
      <c r="W19" s="44">
        <v>109.82903861222245</v>
      </c>
      <c r="X19" s="44">
        <v>109.82903861222245</v>
      </c>
      <c r="Y19" s="44">
        <v>109.81621407624831</v>
      </c>
      <c r="Z19" s="44">
        <v>113.02234806978198</v>
      </c>
      <c r="AA19" s="44">
        <v>113.02234806978198</v>
      </c>
      <c r="AB19" s="44">
        <v>111.62220011932295</v>
      </c>
      <c r="AC19" s="44">
        <v>170.06314669337806</v>
      </c>
      <c r="AD19" s="59">
        <v>117.76757409881309</v>
      </c>
      <c r="AE19" s="59">
        <v>117.76757409881309</v>
      </c>
      <c r="AF19" s="59">
        <v>100</v>
      </c>
    </row>
    <row r="20" spans="2:32">
      <c r="B20" s="54" t="s">
        <v>99</v>
      </c>
      <c r="C20" s="55"/>
      <c r="D20" s="51"/>
      <c r="E20" s="63"/>
      <c r="F20" s="51"/>
      <c r="G20" s="52"/>
      <c r="H20" s="44">
        <v>100</v>
      </c>
      <c r="I20" s="44">
        <v>100.45091522532572</v>
      </c>
      <c r="J20" s="44">
        <v>100.34793172853051</v>
      </c>
      <c r="K20" s="44">
        <v>100.34793172853051</v>
      </c>
      <c r="L20" s="44">
        <v>103.07489326686343</v>
      </c>
      <c r="M20" s="44">
        <v>103.07489326686343</v>
      </c>
      <c r="N20" s="44">
        <v>104.66645919520627</v>
      </c>
      <c r="O20" s="44">
        <v>105.32014088294183</v>
      </c>
      <c r="P20" s="44">
        <v>105.32014088294183</v>
      </c>
      <c r="Q20" s="44">
        <v>105.57036615014387</v>
      </c>
      <c r="R20" s="44">
        <v>105.62003321842859</v>
      </c>
      <c r="S20" s="44">
        <v>107.71424667887958</v>
      </c>
      <c r="T20" s="44">
        <v>116.90116440268304</v>
      </c>
      <c r="U20" s="44">
        <v>120.70570301978557</v>
      </c>
      <c r="V20" s="44">
        <v>123.78142410745521</v>
      </c>
      <c r="W20" s="44">
        <v>123.85561000153959</v>
      </c>
      <c r="X20" s="44">
        <v>126.21124747247434</v>
      </c>
      <c r="Y20" s="44">
        <v>126.21130664068014</v>
      </c>
      <c r="Z20" s="44">
        <v>126.90886327932614</v>
      </c>
      <c r="AA20" s="44">
        <v>127.90121933487036</v>
      </c>
      <c r="AB20" s="44">
        <v>127.24827664907549</v>
      </c>
      <c r="AC20" s="44">
        <v>127.22683909696654</v>
      </c>
      <c r="AD20" s="56">
        <v>110.41680856521765</v>
      </c>
      <c r="AE20" s="56">
        <v>102.46812607155293</v>
      </c>
      <c r="AF20" s="56">
        <v>100.55296717247251</v>
      </c>
    </row>
    <row r="21" spans="2:32">
      <c r="B21" s="54"/>
      <c r="C21" s="57" t="s">
        <v>100</v>
      </c>
      <c r="D21" s="58"/>
      <c r="E21" s="63"/>
      <c r="F21" s="51"/>
      <c r="G21" s="52"/>
      <c r="H21" s="44">
        <v>100.00000000000001</v>
      </c>
      <c r="I21" s="44">
        <v>100.10745349286178</v>
      </c>
      <c r="J21" s="44">
        <v>100.50395671534963</v>
      </c>
      <c r="K21" s="44">
        <v>100.50395671534963</v>
      </c>
      <c r="L21" s="44">
        <v>101.23134505781982</v>
      </c>
      <c r="M21" s="44">
        <v>101.23134505781982</v>
      </c>
      <c r="N21" s="44">
        <v>103.15450444347442</v>
      </c>
      <c r="O21" s="44">
        <v>104.10132029618993</v>
      </c>
      <c r="P21" s="44">
        <v>104.10132029618993</v>
      </c>
      <c r="Q21" s="44">
        <v>104.46375549084496</v>
      </c>
      <c r="R21" s="44">
        <v>104.53569504260567</v>
      </c>
      <c r="S21" s="44">
        <v>105.86211564344013</v>
      </c>
      <c r="T21" s="44">
        <v>117.43785284732019</v>
      </c>
      <c r="U21" s="44">
        <v>121.57380542661483</v>
      </c>
      <c r="V21" s="44">
        <v>126.02878946391456</v>
      </c>
      <c r="W21" s="44">
        <v>126.13624295677633</v>
      </c>
      <c r="X21" s="44">
        <v>129.42779794111581</v>
      </c>
      <c r="Y21" s="44">
        <v>129.42788364245374</v>
      </c>
      <c r="Z21" s="44">
        <v>129.86501007491705</v>
      </c>
      <c r="AA21" s="44">
        <v>131.30237395179475</v>
      </c>
      <c r="AB21" s="44">
        <v>130.35662849582698</v>
      </c>
      <c r="AC21" s="44">
        <v>130.32557758135133</v>
      </c>
      <c r="AD21" s="59">
        <v>108.8378223008076</v>
      </c>
      <c r="AE21" s="59">
        <v>102.07974007704779</v>
      </c>
      <c r="AF21" s="59">
        <v>100.79307979949807</v>
      </c>
    </row>
    <row r="22" spans="2:32">
      <c r="B22" s="54"/>
      <c r="C22" s="58"/>
      <c r="D22" s="64" t="s">
        <v>101</v>
      </c>
      <c r="E22" s="63"/>
      <c r="F22" s="51"/>
      <c r="G22" s="52"/>
      <c r="H22" s="44">
        <v>100</v>
      </c>
      <c r="I22" s="44">
        <v>100</v>
      </c>
      <c r="J22" s="44">
        <v>100</v>
      </c>
      <c r="K22" s="44">
        <v>100</v>
      </c>
      <c r="L22" s="44">
        <v>100</v>
      </c>
      <c r="M22" s="44">
        <v>100</v>
      </c>
      <c r="N22" s="44">
        <v>100.27854966548099</v>
      </c>
      <c r="O22" s="44">
        <v>100.27854966548099</v>
      </c>
      <c r="P22" s="44">
        <v>100.27854966548099</v>
      </c>
      <c r="Q22" s="44">
        <v>100.27854966548099</v>
      </c>
      <c r="R22" s="44">
        <v>100.89807989587268</v>
      </c>
      <c r="S22" s="44">
        <v>100.89807989587268</v>
      </c>
      <c r="T22" s="44">
        <v>100.89807989587268</v>
      </c>
      <c r="U22" s="44">
        <v>108.64680096011622</v>
      </c>
      <c r="V22" s="44">
        <v>133.18091098040847</v>
      </c>
      <c r="W22" s="44">
        <v>133.18091098040847</v>
      </c>
      <c r="X22" s="44">
        <v>133.32018581314895</v>
      </c>
      <c r="Y22" s="44">
        <v>133.32018581314895</v>
      </c>
      <c r="Z22" s="44">
        <v>133.32018581314895</v>
      </c>
      <c r="AA22" s="44">
        <v>133.32018581314895</v>
      </c>
      <c r="AB22" s="44">
        <v>133.32018581314895</v>
      </c>
      <c r="AC22" s="44">
        <v>133.32018581314895</v>
      </c>
      <c r="AD22" s="62">
        <v>119.86115651302813</v>
      </c>
      <c r="AE22" s="62">
        <v>102.37024027875594</v>
      </c>
      <c r="AF22" s="62">
        <v>100</v>
      </c>
    </row>
    <row r="23" spans="2:32">
      <c r="B23" s="54"/>
      <c r="C23" s="58"/>
      <c r="D23" s="64" t="s">
        <v>102</v>
      </c>
      <c r="E23" s="63"/>
      <c r="F23" s="71"/>
      <c r="G23" s="52"/>
      <c r="H23" s="44">
        <v>100.00000000000001</v>
      </c>
      <c r="I23" s="44">
        <v>100.12582954864931</v>
      </c>
      <c r="J23" s="44">
        <v>100.59014038857542</v>
      </c>
      <c r="K23" s="44">
        <v>100.59014038857542</v>
      </c>
      <c r="L23" s="44">
        <v>101.44192234920031</v>
      </c>
      <c r="M23" s="44">
        <v>101.44192234920031</v>
      </c>
      <c r="N23" s="44">
        <v>103.65609247744065</v>
      </c>
      <c r="O23" s="44">
        <v>104.76482713304149</v>
      </c>
      <c r="P23" s="44">
        <v>104.76482713304149</v>
      </c>
      <c r="Q23" s="44">
        <v>105.18924383410426</v>
      </c>
      <c r="R23" s="44">
        <v>105.18924383410426</v>
      </c>
      <c r="S23" s="44">
        <v>106.74250097891249</v>
      </c>
      <c r="T23" s="44">
        <v>119.32741689358899</v>
      </c>
      <c r="U23" s="44">
        <v>122.52267468722457</v>
      </c>
      <c r="V23" s="44">
        <v>124.40343448715286</v>
      </c>
      <c r="W23" s="44">
        <v>124.52926403580216</v>
      </c>
      <c r="X23" s="44">
        <v>128.30555654694186</v>
      </c>
      <c r="Y23" s="44">
        <v>128.30565437284648</v>
      </c>
      <c r="Z23" s="44">
        <v>128.81753556195122</v>
      </c>
      <c r="AA23" s="44">
        <v>130.50071137207149</v>
      </c>
      <c r="AB23" s="44">
        <v>129.39322763452407</v>
      </c>
      <c r="AC23" s="44">
        <v>129.35686657775832</v>
      </c>
      <c r="AD23" s="62">
        <v>107.85844393478328</v>
      </c>
      <c r="AE23" s="62">
        <v>102.08298661252454</v>
      </c>
      <c r="AF23" s="62">
        <v>100.91193915643359</v>
      </c>
    </row>
    <row r="24" spans="2:32">
      <c r="B24" s="54"/>
      <c r="C24" s="58"/>
      <c r="D24" s="60" t="s">
        <v>103</v>
      </c>
      <c r="E24" s="63"/>
      <c r="F24" s="72"/>
      <c r="G24" s="52"/>
      <c r="H24" s="44">
        <v>100</v>
      </c>
      <c r="I24" s="44">
        <v>100</v>
      </c>
      <c r="J24" s="44">
        <v>100</v>
      </c>
      <c r="K24" s="44">
        <v>100</v>
      </c>
      <c r="L24" s="44">
        <v>100</v>
      </c>
      <c r="M24" s="44">
        <v>100</v>
      </c>
      <c r="N24" s="44">
        <v>100</v>
      </c>
      <c r="O24" s="44">
        <v>100</v>
      </c>
      <c r="P24" s="44">
        <v>100</v>
      </c>
      <c r="Q24" s="44">
        <v>100</v>
      </c>
      <c r="R24" s="44">
        <v>100</v>
      </c>
      <c r="S24" s="44">
        <v>100</v>
      </c>
      <c r="T24" s="44">
        <v>127.69786261264046</v>
      </c>
      <c r="U24" s="44">
        <v>144.66157632623407</v>
      </c>
      <c r="V24" s="44">
        <v>144.66157632623407</v>
      </c>
      <c r="W24" s="44">
        <v>144.66157632623407</v>
      </c>
      <c r="X24" s="44">
        <v>146.35199656699567</v>
      </c>
      <c r="Y24" s="44">
        <v>146.35206882217616</v>
      </c>
      <c r="Z24" s="44">
        <v>146.35206882217616</v>
      </c>
      <c r="AA24" s="44">
        <v>146.35199656699567</v>
      </c>
      <c r="AB24" s="44">
        <v>146.35206882217616</v>
      </c>
      <c r="AC24" s="44">
        <v>146.35206882217616</v>
      </c>
      <c r="AD24" s="62">
        <v>102.40206842330583</v>
      </c>
      <c r="AE24" s="62">
        <v>100.8206376234494</v>
      </c>
      <c r="AF24" s="62">
        <v>100</v>
      </c>
    </row>
    <row r="25" spans="2:32">
      <c r="B25" s="65"/>
      <c r="C25" s="57" t="s">
        <v>104</v>
      </c>
      <c r="D25" s="58"/>
      <c r="E25" s="63"/>
      <c r="F25" s="73"/>
      <c r="G25" s="52"/>
      <c r="H25" s="44">
        <v>99.999999999999986</v>
      </c>
      <c r="I25" s="44">
        <v>101.21682610086268</v>
      </c>
      <c r="J25" s="44">
        <v>99.999999999999986</v>
      </c>
      <c r="K25" s="44">
        <v>99.999999999999986</v>
      </c>
      <c r="L25" s="44">
        <v>107.18595860376075</v>
      </c>
      <c r="M25" s="44">
        <v>107.18595860376075</v>
      </c>
      <c r="N25" s="44">
        <v>108.03807960649273</v>
      </c>
      <c r="O25" s="44">
        <v>108.03807960649273</v>
      </c>
      <c r="P25" s="44">
        <v>108.03807960649273</v>
      </c>
      <c r="Q25" s="44">
        <v>108.03807960649273</v>
      </c>
      <c r="R25" s="44">
        <v>108.03807960649273</v>
      </c>
      <c r="S25" s="44">
        <v>111.84445149903827</v>
      </c>
      <c r="T25" s="44">
        <v>115.7043629029242</v>
      </c>
      <c r="U25" s="44">
        <v>118.76985686394008</v>
      </c>
      <c r="V25" s="44">
        <v>118.76985686394008</v>
      </c>
      <c r="W25" s="44">
        <v>118.76985686394008</v>
      </c>
      <c r="X25" s="44">
        <v>119.03842222649239</v>
      </c>
      <c r="Y25" s="44">
        <v>119.03842222649239</v>
      </c>
      <c r="Z25" s="44">
        <v>120.31673156152387</v>
      </c>
      <c r="AA25" s="44">
        <v>120.31673156152387</v>
      </c>
      <c r="AB25" s="44">
        <v>120.31673156152387</v>
      </c>
      <c r="AC25" s="44">
        <v>120.31673156152387</v>
      </c>
      <c r="AD25" s="59">
        <v>114.26472611273597</v>
      </c>
      <c r="AE25" s="59">
        <v>103.38114633099515</v>
      </c>
      <c r="AF25" s="59">
        <v>100</v>
      </c>
    </row>
    <row r="26" spans="2:32">
      <c r="B26" s="54" t="s">
        <v>105</v>
      </c>
      <c r="C26" s="55"/>
      <c r="D26" s="51"/>
      <c r="E26" s="63"/>
      <c r="F26" s="72"/>
      <c r="G26" s="52"/>
      <c r="H26" s="44">
        <v>100</v>
      </c>
      <c r="I26" s="44">
        <v>100.22078505325469</v>
      </c>
      <c r="J26" s="44">
        <v>100.22078505325469</v>
      </c>
      <c r="K26" s="44">
        <v>100.22078505325469</v>
      </c>
      <c r="L26" s="44">
        <v>96.785057289364318</v>
      </c>
      <c r="M26" s="44">
        <v>97.5872100675723</v>
      </c>
      <c r="N26" s="44">
        <v>97.845207836197346</v>
      </c>
      <c r="O26" s="44">
        <v>96.127343954252169</v>
      </c>
      <c r="P26" s="44">
        <v>96.127343954252169</v>
      </c>
      <c r="Q26" s="44">
        <v>103.96502664670261</v>
      </c>
      <c r="R26" s="44">
        <v>103.96502664670261</v>
      </c>
      <c r="S26" s="44">
        <v>106.2446042828841</v>
      </c>
      <c r="T26" s="44">
        <v>106.2446042828841</v>
      </c>
      <c r="U26" s="44">
        <v>106.2446042828841</v>
      </c>
      <c r="V26" s="44">
        <v>106.21624222059806</v>
      </c>
      <c r="W26" s="44">
        <v>106.21624222059806</v>
      </c>
      <c r="X26" s="44">
        <v>108.42136877079101</v>
      </c>
      <c r="Y26" s="44">
        <v>110.71328190638789</v>
      </c>
      <c r="Z26" s="44">
        <v>110.08344771578801</v>
      </c>
      <c r="AA26" s="44">
        <v>111.20656286052102</v>
      </c>
      <c r="AB26" s="44">
        <v>111.20026018001302</v>
      </c>
      <c r="AC26" s="44">
        <v>111.20026018001302</v>
      </c>
      <c r="AD26" s="56">
        <v>114.28110055328413</v>
      </c>
      <c r="AE26" s="56">
        <v>101.77170456201563</v>
      </c>
      <c r="AF26" s="56">
        <v>100</v>
      </c>
    </row>
    <row r="27" spans="2:32">
      <c r="B27" s="54"/>
      <c r="C27" s="74" t="s">
        <v>106</v>
      </c>
      <c r="D27" s="51"/>
      <c r="E27" s="63"/>
      <c r="F27" s="72"/>
      <c r="G27" s="52"/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44">
        <v>100</v>
      </c>
      <c r="Q27" s="44">
        <v>100</v>
      </c>
      <c r="R27" s="44">
        <v>100</v>
      </c>
      <c r="S27" s="44">
        <v>100</v>
      </c>
      <c r="T27" s="44">
        <v>100</v>
      </c>
      <c r="U27" s="44">
        <v>100</v>
      </c>
      <c r="V27" s="44">
        <v>100</v>
      </c>
      <c r="W27" s="44">
        <v>100</v>
      </c>
      <c r="X27" s="44">
        <v>100</v>
      </c>
      <c r="Y27" s="44">
        <v>100</v>
      </c>
      <c r="Z27" s="44">
        <v>100</v>
      </c>
      <c r="AA27" s="44">
        <v>100</v>
      </c>
      <c r="AB27" s="44">
        <v>100</v>
      </c>
      <c r="AC27" s="44">
        <v>100</v>
      </c>
      <c r="AD27" s="59">
        <v>114.28571428571431</v>
      </c>
      <c r="AE27" s="59">
        <v>100</v>
      </c>
      <c r="AF27" s="59">
        <v>100</v>
      </c>
    </row>
    <row r="28" spans="2:32">
      <c r="B28" s="54"/>
      <c r="C28" s="74" t="s">
        <v>107</v>
      </c>
      <c r="D28" s="74"/>
      <c r="E28" s="63"/>
      <c r="F28" s="72"/>
      <c r="G28" s="52"/>
      <c r="H28" s="44">
        <v>100</v>
      </c>
      <c r="I28" s="44">
        <v>100</v>
      </c>
      <c r="J28" s="44">
        <v>100</v>
      </c>
      <c r="K28" s="44">
        <v>100</v>
      </c>
      <c r="L28" s="44">
        <v>100</v>
      </c>
      <c r="M28" s="44">
        <v>100.07037615883895</v>
      </c>
      <c r="N28" s="44">
        <v>101.0306496975754</v>
      </c>
      <c r="O28" s="44">
        <v>101.0306496975754</v>
      </c>
      <c r="P28" s="44">
        <v>101.0306496975754</v>
      </c>
      <c r="Q28" s="44">
        <v>101.0306496975754</v>
      </c>
      <c r="R28" s="44">
        <v>101.0306496975754</v>
      </c>
      <c r="S28" s="44">
        <v>109.51528929421374</v>
      </c>
      <c r="T28" s="44">
        <v>109.51528929421374</v>
      </c>
      <c r="U28" s="44">
        <v>109.51528929421374</v>
      </c>
      <c r="V28" s="44">
        <v>109.40972505595533</v>
      </c>
      <c r="W28" s="44">
        <v>109.40972505595533</v>
      </c>
      <c r="X28" s="44">
        <v>117.70522025563602</v>
      </c>
      <c r="Y28" s="44">
        <v>119.75388034904674</v>
      </c>
      <c r="Z28" s="44">
        <v>123.80355150522213</v>
      </c>
      <c r="AA28" s="44">
        <v>127.98381151362801</v>
      </c>
      <c r="AB28" s="44">
        <v>127.96035279401504</v>
      </c>
      <c r="AC28" s="44">
        <v>127.96035279401504</v>
      </c>
      <c r="AD28" s="59">
        <v>95.794069329874048</v>
      </c>
      <c r="AE28" s="59">
        <v>89.536453381037319</v>
      </c>
      <c r="AF28" s="59">
        <v>100</v>
      </c>
    </row>
    <row r="29" spans="2:32">
      <c r="B29" s="65"/>
      <c r="C29" s="74" t="s">
        <v>108</v>
      </c>
      <c r="D29" s="74"/>
      <c r="E29" s="51"/>
      <c r="F29" s="73"/>
      <c r="G29" s="52"/>
      <c r="H29" s="44">
        <v>100.00000000000001</v>
      </c>
      <c r="I29" s="44">
        <v>106.2785728068625</v>
      </c>
      <c r="J29" s="44">
        <v>106.2785728068625</v>
      </c>
      <c r="K29" s="44">
        <v>106.2785728068625</v>
      </c>
      <c r="L29" s="44">
        <v>106.2785728068625</v>
      </c>
      <c r="M29" s="44">
        <v>106.2785728068625</v>
      </c>
      <c r="N29" s="44">
        <v>106.2785728068625</v>
      </c>
      <c r="O29" s="44">
        <v>106.2785728068625</v>
      </c>
      <c r="P29" s="44">
        <v>106.2785728068625</v>
      </c>
      <c r="Q29" s="44">
        <v>106.2785728068625</v>
      </c>
      <c r="R29" s="44">
        <v>106.2785728068625</v>
      </c>
      <c r="S29" s="44">
        <v>106.2785728068625</v>
      </c>
      <c r="T29" s="44">
        <v>106.2785728068625</v>
      </c>
      <c r="U29" s="44">
        <v>106.2785728068625</v>
      </c>
      <c r="V29" s="44">
        <v>106.2785728068625</v>
      </c>
      <c r="W29" s="44">
        <v>106.2785728068625</v>
      </c>
      <c r="X29" s="44">
        <v>106.2785728068625</v>
      </c>
      <c r="Y29" s="44">
        <v>106.2785728068625</v>
      </c>
      <c r="Z29" s="44">
        <v>106.2785728068625</v>
      </c>
      <c r="AA29" s="44">
        <v>106.2785728068625</v>
      </c>
      <c r="AB29" s="44">
        <v>106.2785728068625</v>
      </c>
      <c r="AC29" s="44">
        <v>106.2785728068625</v>
      </c>
      <c r="AD29" s="59">
        <v>86.49493325367942</v>
      </c>
      <c r="AE29" s="59">
        <v>86.49493325367942</v>
      </c>
      <c r="AF29" s="59">
        <v>100</v>
      </c>
    </row>
    <row r="30" spans="2:32">
      <c r="B30" s="65"/>
      <c r="C30" s="74" t="s">
        <v>109</v>
      </c>
      <c r="D30" s="74"/>
      <c r="E30" s="51"/>
      <c r="F30" s="73"/>
      <c r="G30" s="52"/>
      <c r="H30" s="44">
        <v>100</v>
      </c>
      <c r="I30" s="44">
        <v>100</v>
      </c>
      <c r="J30" s="44">
        <v>100</v>
      </c>
      <c r="K30" s="44">
        <v>100</v>
      </c>
      <c r="L30" s="44">
        <v>95.049997743548701</v>
      </c>
      <c r="M30" s="44">
        <v>96.178452464172153</v>
      </c>
      <c r="N30" s="44">
        <v>96.178452464172153</v>
      </c>
      <c r="O30" s="44">
        <v>93.703451335946511</v>
      </c>
      <c r="P30" s="44">
        <v>93.703451335946511</v>
      </c>
      <c r="Q30" s="44">
        <v>104.99554130324027</v>
      </c>
      <c r="R30" s="44">
        <v>104.99554130324027</v>
      </c>
      <c r="S30" s="44">
        <v>104.99554130324027</v>
      </c>
      <c r="T30" s="44">
        <v>104.99554130324027</v>
      </c>
      <c r="U30" s="44">
        <v>104.99554130324027</v>
      </c>
      <c r="V30" s="44">
        <v>104.99554130324027</v>
      </c>
      <c r="W30" s="44">
        <v>104.99554130324027</v>
      </c>
      <c r="X30" s="44">
        <v>104.96149156689104</v>
      </c>
      <c r="Y30" s="44">
        <v>107.47054243146593</v>
      </c>
      <c r="Z30" s="44">
        <v>104.99554130324027</v>
      </c>
      <c r="AA30" s="44">
        <v>104.99554130324027</v>
      </c>
      <c r="AB30" s="44">
        <v>104.99554130324027</v>
      </c>
      <c r="AC30" s="44">
        <v>104.99554130324027</v>
      </c>
      <c r="AD30" s="59">
        <v>123.5231575546656</v>
      </c>
      <c r="AE30" s="59">
        <v>107.32065831120269</v>
      </c>
      <c r="AF30" s="59">
        <v>100</v>
      </c>
    </row>
    <row r="31" spans="2:32">
      <c r="B31" s="54" t="s">
        <v>110</v>
      </c>
      <c r="C31" s="55"/>
      <c r="D31" s="51"/>
      <c r="E31" s="51"/>
      <c r="F31" s="72"/>
      <c r="G31" s="52"/>
      <c r="H31" s="44">
        <v>100.00000000000001</v>
      </c>
      <c r="I31" s="44">
        <v>100.26075436537153</v>
      </c>
      <c r="J31" s="44">
        <v>100.00000000000001</v>
      </c>
      <c r="K31" s="44">
        <v>100.00000000000001</v>
      </c>
      <c r="L31" s="44">
        <v>100.5102533561704</v>
      </c>
      <c r="M31" s="44">
        <v>100.78402451095754</v>
      </c>
      <c r="N31" s="44">
        <v>102.61500473927688</v>
      </c>
      <c r="O31" s="44">
        <v>102.17368635808872</v>
      </c>
      <c r="P31" s="44">
        <v>102.17368635808872</v>
      </c>
      <c r="Q31" s="44">
        <v>102.23717386443624</v>
      </c>
      <c r="R31" s="44">
        <v>102.73316184537796</v>
      </c>
      <c r="S31" s="44">
        <v>104.77457110727237</v>
      </c>
      <c r="T31" s="44">
        <v>108.28445144887202</v>
      </c>
      <c r="U31" s="44">
        <v>109.5816578987202</v>
      </c>
      <c r="V31" s="44">
        <v>110.61310084458002</v>
      </c>
      <c r="W31" s="44">
        <v>110.61310084458002</v>
      </c>
      <c r="X31" s="44">
        <v>112.9014061207515</v>
      </c>
      <c r="Y31" s="44">
        <v>115.35164636901477</v>
      </c>
      <c r="Z31" s="44">
        <v>117.67751254872036</v>
      </c>
      <c r="AA31" s="44">
        <v>121.3570456098646</v>
      </c>
      <c r="AB31" s="44">
        <v>122.03080861918257</v>
      </c>
      <c r="AC31" s="44">
        <v>122.98326041657226</v>
      </c>
      <c r="AD31" s="56">
        <v>100.01352567098071</v>
      </c>
      <c r="AE31" s="56">
        <v>99.684509962243411</v>
      </c>
      <c r="AF31" s="56">
        <v>100</v>
      </c>
    </row>
    <row r="32" spans="2:32">
      <c r="B32" s="54"/>
      <c r="C32" s="75" t="s">
        <v>111</v>
      </c>
      <c r="D32" s="76"/>
      <c r="E32" s="76"/>
      <c r="F32" s="76"/>
      <c r="G32" s="52"/>
      <c r="H32" s="44">
        <v>99.999999999999986</v>
      </c>
      <c r="I32" s="44">
        <v>101.01898169040426</v>
      </c>
      <c r="J32" s="44">
        <v>99.999999999999986</v>
      </c>
      <c r="K32" s="44">
        <v>99.999999999999986</v>
      </c>
      <c r="L32" s="44">
        <v>101.20226847150246</v>
      </c>
      <c r="M32" s="44">
        <v>102.27211746019144</v>
      </c>
      <c r="N32" s="44">
        <v>106.34804422180852</v>
      </c>
      <c r="O32" s="44">
        <v>106.71450783392628</v>
      </c>
      <c r="P32" s="44">
        <v>106.71450783392628</v>
      </c>
      <c r="Q32" s="44">
        <v>106.71450783392628</v>
      </c>
      <c r="R32" s="44">
        <v>106.71450783392628</v>
      </c>
      <c r="S32" s="44">
        <v>114.69197220936817</v>
      </c>
      <c r="T32" s="44">
        <v>119.26730035601246</v>
      </c>
      <c r="U32" s="44">
        <v>117.40845643383162</v>
      </c>
      <c r="V32" s="44">
        <v>121.98378458047588</v>
      </c>
      <c r="W32" s="44">
        <v>121.98378458047588</v>
      </c>
      <c r="X32" s="44">
        <v>127.89715507192048</v>
      </c>
      <c r="Y32" s="44">
        <v>127.89733817508734</v>
      </c>
      <c r="Z32" s="44">
        <v>127.89733817508734</v>
      </c>
      <c r="AA32" s="44">
        <v>134.13207101659961</v>
      </c>
      <c r="AB32" s="44">
        <v>136.70163647655554</v>
      </c>
      <c r="AC32" s="44">
        <v>136.70163647655554</v>
      </c>
      <c r="AD32" s="77">
        <v>90.465187698978838</v>
      </c>
      <c r="AE32" s="77">
        <v>93.126104253545151</v>
      </c>
      <c r="AF32" s="77">
        <v>100</v>
      </c>
    </row>
    <row r="33" spans="2:32">
      <c r="B33" s="78"/>
      <c r="C33" s="79" t="s">
        <v>112</v>
      </c>
      <c r="D33" s="80"/>
      <c r="E33" s="81"/>
      <c r="F33" s="82"/>
      <c r="G33" s="52"/>
      <c r="H33" s="44">
        <v>100.00000000000001</v>
      </c>
      <c r="I33" s="44">
        <v>100.00000000000001</v>
      </c>
      <c r="J33" s="44">
        <v>100.00000000000001</v>
      </c>
      <c r="K33" s="44">
        <v>100.00000000000001</v>
      </c>
      <c r="L33" s="44">
        <v>100.1540374539321</v>
      </c>
      <c r="M33" s="44">
        <v>100.1540374539321</v>
      </c>
      <c r="N33" s="44">
        <v>100.1540374539321</v>
      </c>
      <c r="O33" s="44">
        <v>100.1540374539321</v>
      </c>
      <c r="P33" s="44">
        <v>100.1540374539321</v>
      </c>
      <c r="Q33" s="44">
        <v>100.30807490786421</v>
      </c>
      <c r="R33" s="44">
        <v>100.30807490786421</v>
      </c>
      <c r="S33" s="44">
        <v>100.30807490786421</v>
      </c>
      <c r="T33" s="44">
        <v>106.7382961361248</v>
      </c>
      <c r="U33" s="44">
        <v>104.6981588077505</v>
      </c>
      <c r="V33" s="44">
        <v>104.6981588077505</v>
      </c>
      <c r="W33" s="44">
        <v>104.6981588077505</v>
      </c>
      <c r="X33" s="44">
        <v>104.6981588077505</v>
      </c>
      <c r="Y33" s="44">
        <v>104.6981588077505</v>
      </c>
      <c r="Z33" s="44">
        <v>104.6981588077505</v>
      </c>
      <c r="AA33" s="44">
        <v>104.6981588077505</v>
      </c>
      <c r="AB33" s="44">
        <v>104.6981588077505</v>
      </c>
      <c r="AC33" s="44">
        <v>104.6981588077505</v>
      </c>
      <c r="AD33" s="83">
        <v>111.48495037745336</v>
      </c>
      <c r="AE33" s="83">
        <v>105.7856919934511</v>
      </c>
      <c r="AF33" s="83">
        <v>100</v>
      </c>
    </row>
    <row r="34" spans="2:32">
      <c r="B34" s="54"/>
      <c r="C34" s="84" t="s">
        <v>113</v>
      </c>
      <c r="D34" s="57"/>
      <c r="E34" s="51"/>
      <c r="F34" s="72"/>
      <c r="G34" s="52"/>
      <c r="H34" s="44">
        <v>100.00000000000001</v>
      </c>
      <c r="I34" s="44">
        <v>100.00000000000001</v>
      </c>
      <c r="J34" s="44">
        <v>100.00000000000001</v>
      </c>
      <c r="K34" s="44">
        <v>100.00000000000001</v>
      </c>
      <c r="L34" s="44">
        <v>100.00000000000001</v>
      </c>
      <c r="M34" s="44">
        <v>100.00000000000001</v>
      </c>
      <c r="N34" s="44">
        <v>100.00000000000001</v>
      </c>
      <c r="O34" s="44">
        <v>101.31173833690318</v>
      </c>
      <c r="P34" s="44">
        <v>101.31173833690318</v>
      </c>
      <c r="Q34" s="44">
        <v>101.31173833690318</v>
      </c>
      <c r="R34" s="44">
        <v>101.31173833690318</v>
      </c>
      <c r="S34" s="44">
        <v>101.31173833690318</v>
      </c>
      <c r="T34" s="44">
        <v>102.29549290185231</v>
      </c>
      <c r="U34" s="44">
        <v>102.29549290185231</v>
      </c>
      <c r="V34" s="44">
        <v>102.29549290185231</v>
      </c>
      <c r="W34" s="44">
        <v>102.29549290185231</v>
      </c>
      <c r="X34" s="44">
        <v>107.18053131935284</v>
      </c>
      <c r="Y34" s="44">
        <v>112.06556973685336</v>
      </c>
      <c r="Z34" s="44">
        <v>114.50808894560362</v>
      </c>
      <c r="AA34" s="44">
        <v>112.06556973685336</v>
      </c>
      <c r="AB34" s="44">
        <v>112.06556973685336</v>
      </c>
      <c r="AC34" s="44">
        <v>112.06556973685336</v>
      </c>
      <c r="AD34" s="59">
        <v>101.16176593152473</v>
      </c>
      <c r="AE34" s="59">
        <v>100.86071668488022</v>
      </c>
      <c r="AF34" s="59">
        <v>100</v>
      </c>
    </row>
    <row r="35" spans="2:32">
      <c r="B35" s="54"/>
      <c r="C35" s="84" t="s">
        <v>114</v>
      </c>
      <c r="D35" s="57"/>
      <c r="E35" s="63"/>
      <c r="F35" s="72"/>
      <c r="G35" s="52"/>
      <c r="H35" s="44">
        <v>100</v>
      </c>
      <c r="I35" s="44">
        <v>100</v>
      </c>
      <c r="J35" s="44">
        <v>100</v>
      </c>
      <c r="K35" s="44">
        <v>100</v>
      </c>
      <c r="L35" s="44">
        <v>100</v>
      </c>
      <c r="M35" s="44">
        <v>100</v>
      </c>
      <c r="N35" s="44">
        <v>102.47829145469743</v>
      </c>
      <c r="O35" s="44">
        <v>102.26181773759706</v>
      </c>
      <c r="P35" s="44">
        <v>102.26181773759706</v>
      </c>
      <c r="Q35" s="44">
        <v>102.26181773759706</v>
      </c>
      <c r="R35" s="44">
        <v>102.26181773759706</v>
      </c>
      <c r="S35" s="44">
        <v>102.26181773759706</v>
      </c>
      <c r="T35" s="44">
        <v>104.1974956245686</v>
      </c>
      <c r="U35" s="44">
        <v>106.88992932845453</v>
      </c>
      <c r="V35" s="44">
        <v>104.95425144148298</v>
      </c>
      <c r="W35" s="44">
        <v>104.95425144148298</v>
      </c>
      <c r="X35" s="44">
        <v>104.95425144148298</v>
      </c>
      <c r="Y35" s="44">
        <v>104.95425144148298</v>
      </c>
      <c r="Z35" s="44">
        <v>107.53901224268164</v>
      </c>
      <c r="AA35" s="44">
        <v>109.26110912648024</v>
      </c>
      <c r="AB35" s="44">
        <v>109.47763352243004</v>
      </c>
      <c r="AC35" s="44">
        <v>109.47763352243004</v>
      </c>
      <c r="AD35" s="59">
        <v>111.26594573675359</v>
      </c>
      <c r="AE35" s="59">
        <v>109.26219115861787</v>
      </c>
      <c r="AF35" s="59">
        <v>100</v>
      </c>
    </row>
    <row r="36" spans="2:32">
      <c r="B36" s="54"/>
      <c r="C36" s="75" t="s">
        <v>115</v>
      </c>
      <c r="D36" s="76"/>
      <c r="E36" s="76"/>
      <c r="F36" s="76"/>
      <c r="G36" s="52"/>
      <c r="H36" s="44">
        <v>100</v>
      </c>
      <c r="I36" s="44">
        <v>100</v>
      </c>
      <c r="J36" s="44">
        <v>100</v>
      </c>
      <c r="K36" s="44">
        <v>100</v>
      </c>
      <c r="L36" s="44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  <c r="T36" s="44">
        <v>100</v>
      </c>
      <c r="U36" s="44">
        <v>108.16217508570423</v>
      </c>
      <c r="V36" s="44">
        <v>108.16217508570423</v>
      </c>
      <c r="W36" s="44">
        <v>108.16217508570423</v>
      </c>
      <c r="X36" s="44">
        <v>108.16217508570423</v>
      </c>
      <c r="Y36" s="44">
        <v>121.58363261791922</v>
      </c>
      <c r="Z36" s="44">
        <v>130.5312709727292</v>
      </c>
      <c r="AA36" s="44">
        <v>148.42654768234922</v>
      </c>
      <c r="AB36" s="44">
        <v>148.42654768234922</v>
      </c>
      <c r="AC36" s="44">
        <v>148.42654768234922</v>
      </c>
      <c r="AD36" s="77">
        <v>103.50820114537559</v>
      </c>
      <c r="AE36" s="77">
        <v>103.50820114537559</v>
      </c>
      <c r="AF36" s="77">
        <v>100</v>
      </c>
    </row>
    <row r="37" spans="2:32">
      <c r="B37" s="54"/>
      <c r="C37" s="75" t="s">
        <v>116</v>
      </c>
      <c r="D37" s="76"/>
      <c r="E37" s="76"/>
      <c r="F37" s="76"/>
      <c r="G37" s="52"/>
      <c r="H37" s="44">
        <v>100.00000000000001</v>
      </c>
      <c r="I37" s="44">
        <v>100.00000000000001</v>
      </c>
      <c r="J37" s="44">
        <v>100.00000000000001</v>
      </c>
      <c r="K37" s="44">
        <v>100.00000000000001</v>
      </c>
      <c r="L37" s="44">
        <v>100.61554178761861</v>
      </c>
      <c r="M37" s="44">
        <v>100.61554178761861</v>
      </c>
      <c r="N37" s="44">
        <v>102.603736718609</v>
      </c>
      <c r="O37" s="44">
        <v>100.28481454777453</v>
      </c>
      <c r="P37" s="44">
        <v>100.28481454777453</v>
      </c>
      <c r="Q37" s="44">
        <v>100.44659981550716</v>
      </c>
      <c r="R37" s="44">
        <v>102.06445249283354</v>
      </c>
      <c r="S37" s="44">
        <v>102.06445249283354</v>
      </c>
      <c r="T37" s="44">
        <v>106.88019914022557</v>
      </c>
      <c r="U37" s="44">
        <v>109.18437838923785</v>
      </c>
      <c r="V37" s="44">
        <v>109.18437838923785</v>
      </c>
      <c r="W37" s="44">
        <v>109.18437838923785</v>
      </c>
      <c r="X37" s="44">
        <v>109.38750717915198</v>
      </c>
      <c r="Y37" s="44">
        <v>109.38750717915198</v>
      </c>
      <c r="Z37" s="44">
        <v>111.42651659126521</v>
      </c>
      <c r="AA37" s="44">
        <v>111.42651659126521</v>
      </c>
      <c r="AB37" s="44">
        <v>111.42856839722396</v>
      </c>
      <c r="AC37" s="44">
        <v>114.53535071784695</v>
      </c>
      <c r="AD37" s="77">
        <v>102.0767404004423</v>
      </c>
      <c r="AE37" s="77">
        <v>100.01920640381481</v>
      </c>
      <c r="AF37" s="77">
        <v>100</v>
      </c>
    </row>
    <row r="38" spans="2:32">
      <c r="B38" s="54" t="s">
        <v>117</v>
      </c>
      <c r="C38" s="55"/>
      <c r="D38" s="51"/>
      <c r="E38" s="63"/>
      <c r="F38" s="72"/>
      <c r="G38" s="52"/>
      <c r="H38" s="44">
        <v>100</v>
      </c>
      <c r="I38" s="44">
        <v>100</v>
      </c>
      <c r="J38" s="44">
        <v>103.08864359325052</v>
      </c>
      <c r="K38" s="44">
        <v>105.29986355070461</v>
      </c>
      <c r="L38" s="44">
        <v>105.29986355070461</v>
      </c>
      <c r="M38" s="44">
        <v>105.29986355070461</v>
      </c>
      <c r="N38" s="44">
        <v>105.29986355070461</v>
      </c>
      <c r="O38" s="44">
        <v>106.89497514940452</v>
      </c>
      <c r="P38" s="44">
        <v>106.89497514940452</v>
      </c>
      <c r="Q38" s="44">
        <v>106.89497514940452</v>
      </c>
      <c r="R38" s="44">
        <v>106.89497514940452</v>
      </c>
      <c r="S38" s="44">
        <v>106.89497514940452</v>
      </c>
      <c r="T38" s="44">
        <v>107.09280617847962</v>
      </c>
      <c r="U38" s="44">
        <v>110.24155213419583</v>
      </c>
      <c r="V38" s="44">
        <v>109.67800871482871</v>
      </c>
      <c r="W38" s="44">
        <v>109.69837775408294</v>
      </c>
      <c r="X38" s="44">
        <v>109.90885782637669</v>
      </c>
      <c r="Y38" s="44">
        <v>109.90206814662525</v>
      </c>
      <c r="Z38" s="44">
        <v>109.90206814662525</v>
      </c>
      <c r="AA38" s="44">
        <v>109.90885782637669</v>
      </c>
      <c r="AB38" s="44">
        <v>110.92052010933695</v>
      </c>
      <c r="AC38" s="44">
        <v>110.92052010933695</v>
      </c>
      <c r="AD38" s="56">
        <v>103.14883239061278</v>
      </c>
      <c r="AE38" s="56">
        <v>101.79416328730531</v>
      </c>
      <c r="AF38" s="56">
        <v>100</v>
      </c>
    </row>
    <row r="39" spans="2:32">
      <c r="B39" s="54"/>
      <c r="C39" s="57" t="s">
        <v>118</v>
      </c>
      <c r="D39" s="58"/>
      <c r="E39" s="63"/>
      <c r="F39" s="72"/>
      <c r="G39" s="52"/>
      <c r="H39" s="44">
        <v>99.999999999999972</v>
      </c>
      <c r="I39" s="44">
        <v>99.999999999999972</v>
      </c>
      <c r="J39" s="44">
        <v>99.999999999999972</v>
      </c>
      <c r="K39" s="44">
        <v>104.86873255821993</v>
      </c>
      <c r="L39" s="44">
        <v>104.86873255821993</v>
      </c>
      <c r="M39" s="44">
        <v>104.86873255821993</v>
      </c>
      <c r="N39" s="44">
        <v>104.86873255821993</v>
      </c>
      <c r="O39" s="44">
        <v>108.38089865838764</v>
      </c>
      <c r="P39" s="44">
        <v>108.38089865838764</v>
      </c>
      <c r="Q39" s="44">
        <v>108.38089865838764</v>
      </c>
      <c r="R39" s="44">
        <v>108.38089865838764</v>
      </c>
      <c r="S39" s="44">
        <v>108.38089865838764</v>
      </c>
      <c r="T39" s="44">
        <v>108.81648914274321</v>
      </c>
      <c r="U39" s="44">
        <v>115.74949546826943</v>
      </c>
      <c r="V39" s="44">
        <v>114.50866812108757</v>
      </c>
      <c r="W39" s="44">
        <v>114.55351730231102</v>
      </c>
      <c r="X39" s="44">
        <v>115.0169588416199</v>
      </c>
      <c r="Y39" s="44">
        <v>115.0020091145454</v>
      </c>
      <c r="Z39" s="44">
        <v>115.0020091145454</v>
      </c>
      <c r="AA39" s="44">
        <v>115.0169588416199</v>
      </c>
      <c r="AB39" s="44">
        <v>117.24446817571744</v>
      </c>
      <c r="AC39" s="44">
        <v>117.24446817571744</v>
      </c>
      <c r="AD39" s="59">
        <v>105.95673466564561</v>
      </c>
      <c r="AE39" s="59">
        <v>103.05394773831293</v>
      </c>
      <c r="AF39" s="59">
        <v>100</v>
      </c>
    </row>
    <row r="40" spans="2:32">
      <c r="B40" s="54"/>
      <c r="C40" s="57" t="s">
        <v>119</v>
      </c>
      <c r="D40" s="51"/>
      <c r="E40" s="63"/>
      <c r="F40" s="73"/>
      <c r="G40" s="52"/>
      <c r="H40" s="44">
        <v>99.999999999999986</v>
      </c>
      <c r="I40" s="44">
        <v>99.999999999999986</v>
      </c>
      <c r="J40" s="44">
        <v>161.82803584211746</v>
      </c>
      <c r="K40" s="44">
        <v>161.82803584211746</v>
      </c>
      <c r="L40" s="44">
        <v>161.82803584211746</v>
      </c>
      <c r="M40" s="44">
        <v>161.82803584211746</v>
      </c>
      <c r="N40" s="44">
        <v>161.82803584211746</v>
      </c>
      <c r="O40" s="44">
        <v>161.82803584211746</v>
      </c>
      <c r="P40" s="44">
        <v>161.82803584211746</v>
      </c>
      <c r="Q40" s="44">
        <v>161.82803584211746</v>
      </c>
      <c r="R40" s="44">
        <v>161.82803584211746</v>
      </c>
      <c r="S40" s="44">
        <v>161.82803584211746</v>
      </c>
      <c r="T40" s="44">
        <v>161.82803584211746</v>
      </c>
      <c r="U40" s="44">
        <v>161.82803584211746</v>
      </c>
      <c r="V40" s="44">
        <v>161.82803584211746</v>
      </c>
      <c r="W40" s="44">
        <v>161.82803584211746</v>
      </c>
      <c r="X40" s="44">
        <v>161.82803584211746</v>
      </c>
      <c r="Y40" s="44">
        <v>161.82803584211746</v>
      </c>
      <c r="Z40" s="44">
        <v>161.82803584211746</v>
      </c>
      <c r="AA40" s="44">
        <v>161.82803584211746</v>
      </c>
      <c r="AB40" s="44">
        <v>161.82803584211746</v>
      </c>
      <c r="AC40" s="44">
        <v>161.82803584211746</v>
      </c>
      <c r="AD40" s="59">
        <v>102.63025181938367</v>
      </c>
      <c r="AE40" s="59">
        <v>102.63025181938367</v>
      </c>
      <c r="AF40" s="59">
        <v>100</v>
      </c>
    </row>
    <row r="41" spans="2:32">
      <c r="B41" s="54"/>
      <c r="C41" s="57" t="s">
        <v>120</v>
      </c>
      <c r="D41" s="51"/>
      <c r="E41" s="63"/>
      <c r="F41" s="85"/>
      <c r="G41" s="52"/>
      <c r="H41" s="44">
        <v>100</v>
      </c>
      <c r="I41" s="44">
        <v>100</v>
      </c>
      <c r="J41" s="44">
        <v>100</v>
      </c>
      <c r="K41" s="44">
        <v>100</v>
      </c>
      <c r="L41" s="44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  <c r="T41" s="44">
        <v>100</v>
      </c>
      <c r="U41" s="44">
        <v>100</v>
      </c>
      <c r="V41" s="44">
        <v>100</v>
      </c>
      <c r="W41" s="44">
        <v>100</v>
      </c>
      <c r="X41" s="44">
        <v>100</v>
      </c>
      <c r="Y41" s="44">
        <v>100</v>
      </c>
      <c r="Z41" s="44">
        <v>100</v>
      </c>
      <c r="AA41" s="44">
        <v>100</v>
      </c>
      <c r="AB41" s="44">
        <v>100</v>
      </c>
      <c r="AC41" s="44">
        <v>100</v>
      </c>
      <c r="AD41" s="59">
        <v>100</v>
      </c>
      <c r="AE41" s="59">
        <v>100</v>
      </c>
      <c r="AF41" s="59">
        <v>100</v>
      </c>
    </row>
    <row r="42" spans="2:32">
      <c r="B42" s="54" t="s">
        <v>121</v>
      </c>
      <c r="C42" s="55"/>
      <c r="D42" s="51"/>
      <c r="E42" s="63"/>
      <c r="F42" s="86"/>
      <c r="G42" s="52"/>
      <c r="H42" s="44">
        <v>100</v>
      </c>
      <c r="I42" s="44">
        <v>100</v>
      </c>
      <c r="J42" s="44">
        <v>107.27784860847136</v>
      </c>
      <c r="K42" s="44">
        <v>111.57608836365689</v>
      </c>
      <c r="L42" s="44">
        <v>106.76836645717074</v>
      </c>
      <c r="M42" s="44">
        <v>111.31298274712012</v>
      </c>
      <c r="N42" s="44">
        <v>120.70672447967704</v>
      </c>
      <c r="O42" s="44">
        <v>117.55745312188824</v>
      </c>
      <c r="P42" s="44">
        <v>119.01208065547924</v>
      </c>
      <c r="Q42" s="44">
        <v>114.43784122788756</v>
      </c>
      <c r="R42" s="44">
        <v>114.03401929841863</v>
      </c>
      <c r="S42" s="44">
        <v>114.32781106628677</v>
      </c>
      <c r="T42" s="44">
        <v>114.32781106628677</v>
      </c>
      <c r="U42" s="44">
        <v>121.62149067568477</v>
      </c>
      <c r="V42" s="44">
        <v>121.10270314125962</v>
      </c>
      <c r="W42" s="44">
        <v>121.10270314125962</v>
      </c>
      <c r="X42" s="44">
        <v>120.41398220174936</v>
      </c>
      <c r="Y42" s="44">
        <v>121.07685693508043</v>
      </c>
      <c r="Z42" s="44">
        <v>113.03008387262767</v>
      </c>
      <c r="AA42" s="44">
        <v>121.94090463560751</v>
      </c>
      <c r="AB42" s="44">
        <v>129.21310964266692</v>
      </c>
      <c r="AC42" s="44">
        <v>129.21310964266692</v>
      </c>
      <c r="AD42" s="56">
        <v>98.985205993303254</v>
      </c>
      <c r="AE42" s="56">
        <v>98.983857271404489</v>
      </c>
      <c r="AF42" s="56">
        <v>100</v>
      </c>
    </row>
    <row r="43" spans="2:32">
      <c r="B43" s="54"/>
      <c r="C43" s="57" t="s">
        <v>122</v>
      </c>
      <c r="D43" s="51"/>
      <c r="E43" s="63"/>
      <c r="F43" s="87"/>
      <c r="G43" s="52"/>
      <c r="H43" s="44">
        <v>100</v>
      </c>
      <c r="I43" s="44">
        <v>100</v>
      </c>
      <c r="J43" s="44">
        <v>100</v>
      </c>
      <c r="K43" s="44">
        <v>109.10430241344655</v>
      </c>
      <c r="L43" s="44">
        <v>109.10430241344655</v>
      </c>
      <c r="M43" s="44">
        <v>109.10430241344655</v>
      </c>
      <c r="N43" s="44">
        <v>109.10430241344655</v>
      </c>
      <c r="O43" s="44">
        <v>109.10430241344655</v>
      </c>
      <c r="P43" s="44">
        <v>109.10430241344655</v>
      </c>
      <c r="Q43" s="44">
        <v>109.10430241344655</v>
      </c>
      <c r="R43" s="44">
        <v>109.10430241344655</v>
      </c>
      <c r="S43" s="44">
        <v>109.10430241344655</v>
      </c>
      <c r="T43" s="44">
        <v>109.10430241344655</v>
      </c>
      <c r="U43" s="44">
        <v>109.10430241344655</v>
      </c>
      <c r="V43" s="44">
        <v>109.10430241344655</v>
      </c>
      <c r="W43" s="44">
        <v>109.10430241344655</v>
      </c>
      <c r="X43" s="44">
        <v>109.10430241344655</v>
      </c>
      <c r="Y43" s="44">
        <v>111.42334825994924</v>
      </c>
      <c r="Z43" s="44">
        <v>109.19024289972864</v>
      </c>
      <c r="AA43" s="44">
        <v>109.20252011205466</v>
      </c>
      <c r="AB43" s="44">
        <v>109.19024289972864</v>
      </c>
      <c r="AC43" s="44">
        <v>109.19024289972864</v>
      </c>
      <c r="AD43" s="59">
        <v>104.14008775184757</v>
      </c>
      <c r="AE43" s="59">
        <v>104.14008775184757</v>
      </c>
      <c r="AF43" s="59">
        <v>100</v>
      </c>
    </row>
    <row r="44" spans="2:32">
      <c r="B44" s="54"/>
      <c r="C44" s="57" t="s">
        <v>123</v>
      </c>
      <c r="D44" s="51"/>
      <c r="E44" s="63"/>
      <c r="F44" s="87"/>
      <c r="G44" s="52"/>
      <c r="H44" s="44">
        <v>100.00000000000001</v>
      </c>
      <c r="I44" s="44">
        <v>100.00000000000001</v>
      </c>
      <c r="J44" s="44">
        <v>100.00000000000001</v>
      </c>
      <c r="K44" s="44">
        <v>103.65055437900747</v>
      </c>
      <c r="L44" s="44">
        <v>101.13458544549435</v>
      </c>
      <c r="M44" s="44">
        <v>110.91738563111622</v>
      </c>
      <c r="N44" s="44">
        <v>122.69856441106799</v>
      </c>
      <c r="O44" s="44">
        <v>123.75259771768278</v>
      </c>
      <c r="P44" s="44">
        <v>126.88384788221171</v>
      </c>
      <c r="Q44" s="44">
        <v>126.88384788221171</v>
      </c>
      <c r="R44" s="44">
        <v>126.01457554005523</v>
      </c>
      <c r="S44" s="44">
        <v>126.64699552402413</v>
      </c>
      <c r="T44" s="44">
        <v>126.64699552402413</v>
      </c>
      <c r="U44" s="44">
        <v>142.34746519722509</v>
      </c>
      <c r="V44" s="44">
        <v>140.0491584262162</v>
      </c>
      <c r="W44" s="44">
        <v>140.0491584262162</v>
      </c>
      <c r="X44" s="44">
        <v>131.59803934504916</v>
      </c>
      <c r="Y44" s="44">
        <v>131.59803934504916</v>
      </c>
      <c r="Z44" s="44">
        <v>131.59803934504916</v>
      </c>
      <c r="AA44" s="44">
        <v>135.23016027246493</v>
      </c>
      <c r="AB44" s="44">
        <v>135.23016027246493</v>
      </c>
      <c r="AC44" s="44">
        <v>135.23016027246493</v>
      </c>
      <c r="AD44" s="59">
        <v>100</v>
      </c>
      <c r="AE44" s="59">
        <v>100</v>
      </c>
      <c r="AF44" s="59">
        <v>100</v>
      </c>
    </row>
    <row r="45" spans="2:32">
      <c r="B45" s="54"/>
      <c r="C45" s="57" t="s">
        <v>124</v>
      </c>
      <c r="D45" s="51"/>
      <c r="E45" s="63"/>
      <c r="F45" s="87"/>
      <c r="G45" s="52"/>
      <c r="H45" s="44">
        <v>100.00000000000001</v>
      </c>
      <c r="I45" s="44">
        <v>100.00000000000001</v>
      </c>
      <c r="J45" s="44">
        <v>129.15700868403761</v>
      </c>
      <c r="K45" s="44">
        <v>129.15700868403761</v>
      </c>
      <c r="L45" s="44">
        <v>114.5785043420188</v>
      </c>
      <c r="M45" s="44">
        <v>114.5785043420188</v>
      </c>
      <c r="N45" s="44">
        <v>130.28617919512897</v>
      </c>
      <c r="O45" s="44">
        <v>115.70767485311019</v>
      </c>
      <c r="P45" s="44">
        <v>115.70767485311019</v>
      </c>
      <c r="Q45" s="44">
        <v>97.382047887207747</v>
      </c>
      <c r="R45" s="44">
        <v>97.382047887207747</v>
      </c>
      <c r="S45" s="44">
        <v>97.382047887207747</v>
      </c>
      <c r="T45" s="44">
        <v>97.382047887207747</v>
      </c>
      <c r="U45" s="44">
        <v>97.382047887207747</v>
      </c>
      <c r="V45" s="44">
        <v>99.581067085905005</v>
      </c>
      <c r="W45" s="44">
        <v>99.581067085905005</v>
      </c>
      <c r="X45" s="44">
        <v>112.55039937458984</v>
      </c>
      <c r="Y45" s="44">
        <v>112.55039937458984</v>
      </c>
      <c r="Z45" s="44">
        <v>82.870112456039976</v>
      </c>
      <c r="AA45" s="44">
        <v>111.79537840866739</v>
      </c>
      <c r="AB45" s="44">
        <v>140.9438365555863</v>
      </c>
      <c r="AC45" s="44">
        <v>140.9438365555863</v>
      </c>
      <c r="AD45" s="59">
        <v>90.19257631205258</v>
      </c>
      <c r="AE45" s="59">
        <v>90.187022447685905</v>
      </c>
      <c r="AF45" s="59">
        <v>100</v>
      </c>
    </row>
    <row r="46" spans="2:32">
      <c r="B46" s="54" t="s">
        <v>125</v>
      </c>
      <c r="C46" s="55"/>
      <c r="D46" s="51"/>
      <c r="E46" s="63"/>
      <c r="F46" s="86"/>
      <c r="G46" s="52"/>
      <c r="H46" s="44">
        <v>100.00000000000001</v>
      </c>
      <c r="I46" s="44">
        <v>100.00000000000001</v>
      </c>
      <c r="J46" s="44">
        <v>100.00000000000001</v>
      </c>
      <c r="K46" s="44">
        <v>100.00000000000001</v>
      </c>
      <c r="L46" s="44">
        <v>100.00000000000001</v>
      </c>
      <c r="M46" s="44">
        <v>100.00000000000001</v>
      </c>
      <c r="N46" s="44">
        <v>100.00000000000001</v>
      </c>
      <c r="O46" s="44">
        <v>100.00000000000001</v>
      </c>
      <c r="P46" s="44">
        <v>100.00000000000001</v>
      </c>
      <c r="Q46" s="44">
        <v>100.00000000000001</v>
      </c>
      <c r="R46" s="44">
        <v>100.00000000000001</v>
      </c>
      <c r="S46" s="44">
        <v>100.00000000000001</v>
      </c>
      <c r="T46" s="44">
        <v>100.00000000000001</v>
      </c>
      <c r="U46" s="44">
        <v>100.00000000000001</v>
      </c>
      <c r="V46" s="44">
        <v>100.00000000000001</v>
      </c>
      <c r="W46" s="44">
        <v>100.00000000000001</v>
      </c>
      <c r="X46" s="44">
        <v>100.00000000000001</v>
      </c>
      <c r="Y46" s="44">
        <v>100.00000000000001</v>
      </c>
      <c r="Z46" s="44">
        <v>100.00000000000001</v>
      </c>
      <c r="AA46" s="44">
        <v>100.00000000000001</v>
      </c>
      <c r="AB46" s="44">
        <v>100.00000000000001</v>
      </c>
      <c r="AC46" s="44">
        <v>100.00000000000001</v>
      </c>
      <c r="AD46" s="56">
        <v>99.66594855070295</v>
      </c>
      <c r="AE46" s="56">
        <v>99.66594855070295</v>
      </c>
      <c r="AF46" s="56">
        <v>100</v>
      </c>
    </row>
    <row r="47" spans="2:32">
      <c r="B47" s="54" t="s">
        <v>126</v>
      </c>
      <c r="C47" s="55"/>
      <c r="D47" s="51"/>
      <c r="E47" s="51"/>
      <c r="F47" s="88"/>
      <c r="G47" s="52"/>
      <c r="H47" s="44">
        <v>100</v>
      </c>
      <c r="I47" s="44">
        <v>100</v>
      </c>
      <c r="J47" s="44">
        <v>100</v>
      </c>
      <c r="K47" s="44">
        <v>100</v>
      </c>
      <c r="L47" s="44">
        <v>100</v>
      </c>
      <c r="M47" s="44">
        <v>100</v>
      </c>
      <c r="N47" s="44">
        <v>100.09431813523176</v>
      </c>
      <c r="O47" s="44">
        <v>100.03910607534335</v>
      </c>
      <c r="P47" s="44">
        <v>100.03910607534335</v>
      </c>
      <c r="Q47" s="44">
        <v>100.03910607534335</v>
      </c>
      <c r="R47" s="44">
        <v>100.03910607534335</v>
      </c>
      <c r="S47" s="44">
        <v>99.988316480339876</v>
      </c>
      <c r="T47" s="44">
        <v>101.42820395105718</v>
      </c>
      <c r="U47" s="44">
        <v>102.46873010739408</v>
      </c>
      <c r="V47" s="44">
        <v>102.33329118738479</v>
      </c>
      <c r="W47" s="44">
        <v>102.33329118738479</v>
      </c>
      <c r="X47" s="44">
        <v>102.33329118738479</v>
      </c>
      <c r="Y47" s="44">
        <v>102.33329118738479</v>
      </c>
      <c r="Z47" s="44">
        <v>102.33329118738479</v>
      </c>
      <c r="AA47" s="44">
        <v>102.33329118738479</v>
      </c>
      <c r="AB47" s="44">
        <v>104.19045830649958</v>
      </c>
      <c r="AC47" s="44">
        <v>104.19045830649958</v>
      </c>
      <c r="AD47" s="56">
        <v>107.88175719873551</v>
      </c>
      <c r="AE47" s="56">
        <v>107.75373178130125</v>
      </c>
      <c r="AF47" s="56">
        <v>100</v>
      </c>
    </row>
    <row r="48" spans="2:32">
      <c r="B48" s="54"/>
      <c r="C48" s="75" t="s">
        <v>127</v>
      </c>
      <c r="D48" s="76"/>
      <c r="E48" s="76"/>
      <c r="F48" s="76"/>
      <c r="G48" s="52"/>
      <c r="H48" s="44">
        <v>100.00000000000001</v>
      </c>
      <c r="I48" s="44">
        <v>100.00000000000001</v>
      </c>
      <c r="J48" s="44">
        <v>100.00000000000001</v>
      </c>
      <c r="K48" s="44">
        <v>100.00000000000001</v>
      </c>
      <c r="L48" s="44">
        <v>100.00000000000001</v>
      </c>
      <c r="M48" s="44">
        <v>100.00000000000001</v>
      </c>
      <c r="N48" s="44">
        <v>100.22306562982942</v>
      </c>
      <c r="O48" s="44">
        <v>100.29268577305777</v>
      </c>
      <c r="P48" s="44">
        <v>100.29268577305777</v>
      </c>
      <c r="Q48" s="44">
        <v>100.29268577305777</v>
      </c>
      <c r="R48" s="44">
        <v>100.29268577305777</v>
      </c>
      <c r="S48" s="44">
        <v>100.29268577305777</v>
      </c>
      <c r="T48" s="44">
        <v>100.29268577305777</v>
      </c>
      <c r="U48" s="44">
        <v>100.29268577305777</v>
      </c>
      <c r="V48" s="44">
        <v>100.29268577305777</v>
      </c>
      <c r="W48" s="44">
        <v>100.29268577305777</v>
      </c>
      <c r="X48" s="44">
        <v>100.29268577305777</v>
      </c>
      <c r="Y48" s="44">
        <v>100.29268577305777</v>
      </c>
      <c r="Z48" s="44">
        <v>100.29268577305777</v>
      </c>
      <c r="AA48" s="44">
        <v>100.29268577305777</v>
      </c>
      <c r="AB48" s="44">
        <v>100.29268577305777</v>
      </c>
      <c r="AC48" s="44">
        <v>100.29268577305777</v>
      </c>
      <c r="AD48" s="77">
        <v>100.28928195971758</v>
      </c>
      <c r="AE48" s="77">
        <v>100</v>
      </c>
      <c r="AF48" s="77">
        <v>100</v>
      </c>
    </row>
    <row r="49" spans="2:32">
      <c r="B49" s="54"/>
      <c r="C49" s="57" t="s">
        <v>128</v>
      </c>
      <c r="D49" s="51"/>
      <c r="E49" s="63"/>
      <c r="F49" s="72"/>
      <c r="G49" s="52"/>
      <c r="H49" s="44">
        <v>100</v>
      </c>
      <c r="I49" s="44">
        <v>100</v>
      </c>
      <c r="J49" s="44">
        <v>100</v>
      </c>
      <c r="K49" s="44">
        <v>100</v>
      </c>
      <c r="L49" s="44">
        <v>100</v>
      </c>
      <c r="M49" s="44">
        <v>100</v>
      </c>
      <c r="N49" s="44">
        <v>100</v>
      </c>
      <c r="O49" s="44">
        <v>99.253314208843818</v>
      </c>
      <c r="P49" s="44">
        <v>99.253314208843818</v>
      </c>
      <c r="Q49" s="44">
        <v>99.253314208843818</v>
      </c>
      <c r="R49" s="44">
        <v>99.253314208843818</v>
      </c>
      <c r="S49" s="44">
        <v>98.805302734150118</v>
      </c>
      <c r="T49" s="44">
        <v>98.805302734150118</v>
      </c>
      <c r="U49" s="44">
        <v>101.63313790734826</v>
      </c>
      <c r="V49" s="44">
        <v>100.4384406414984</v>
      </c>
      <c r="W49" s="44">
        <v>100.4384406414984</v>
      </c>
      <c r="X49" s="44">
        <v>100.4384406414984</v>
      </c>
      <c r="Y49" s="44">
        <v>100.4384406414984</v>
      </c>
      <c r="Z49" s="44">
        <v>100.4384406414984</v>
      </c>
      <c r="AA49" s="44">
        <v>100.4384406414984</v>
      </c>
      <c r="AB49" s="44">
        <v>100.4384406414984</v>
      </c>
      <c r="AC49" s="44">
        <v>100.4384406414984</v>
      </c>
      <c r="AD49" s="59">
        <v>108.21302691361889</v>
      </c>
      <c r="AE49" s="59">
        <v>108.21302691361889</v>
      </c>
      <c r="AF49" s="59">
        <v>100</v>
      </c>
    </row>
    <row r="50" spans="2:32">
      <c r="B50" s="54"/>
      <c r="C50" s="57" t="s">
        <v>129</v>
      </c>
      <c r="D50" s="51"/>
      <c r="E50" s="63"/>
      <c r="F50" s="72"/>
      <c r="G50" s="52"/>
      <c r="H50" s="44">
        <v>100</v>
      </c>
      <c r="I50" s="44">
        <v>100</v>
      </c>
      <c r="J50" s="44">
        <v>100</v>
      </c>
      <c r="K50" s="44">
        <v>100</v>
      </c>
      <c r="L50" s="44">
        <v>100</v>
      </c>
      <c r="M50" s="44">
        <v>100</v>
      </c>
      <c r="N50" s="44">
        <v>100</v>
      </c>
      <c r="O50" s="44">
        <v>100</v>
      </c>
      <c r="P50" s="44">
        <v>100</v>
      </c>
      <c r="Q50" s="44">
        <v>100</v>
      </c>
      <c r="R50" s="44">
        <v>100</v>
      </c>
      <c r="S50" s="44">
        <v>100</v>
      </c>
      <c r="T50" s="44">
        <v>103.10450086389184</v>
      </c>
      <c r="U50" s="44">
        <v>104.65675129583776</v>
      </c>
      <c r="V50" s="44">
        <v>104.65675129583776</v>
      </c>
      <c r="W50" s="44">
        <v>104.65675129583776</v>
      </c>
      <c r="X50" s="44">
        <v>104.65675129583776</v>
      </c>
      <c r="Y50" s="44">
        <v>104.65675129583776</v>
      </c>
      <c r="Z50" s="44">
        <v>104.65675129583776</v>
      </c>
      <c r="AA50" s="44">
        <v>104.65675129583776</v>
      </c>
      <c r="AB50" s="44">
        <v>108.66093706933511</v>
      </c>
      <c r="AC50" s="44">
        <v>108.66093706933511</v>
      </c>
      <c r="AD50" s="59">
        <v>114.44441758148199</v>
      </c>
      <c r="AE50" s="59">
        <v>114.44441758148199</v>
      </c>
      <c r="AF50" s="59">
        <v>100</v>
      </c>
    </row>
    <row r="51" spans="2:32">
      <c r="B51" s="54" t="s">
        <v>130</v>
      </c>
      <c r="C51" s="55"/>
      <c r="D51" s="51"/>
      <c r="E51" s="63"/>
      <c r="F51" s="72"/>
      <c r="G51" s="52"/>
      <c r="H51" s="44">
        <v>100</v>
      </c>
      <c r="I51" s="44">
        <v>100</v>
      </c>
      <c r="J51" s="44">
        <v>100</v>
      </c>
      <c r="K51" s="44">
        <v>100</v>
      </c>
      <c r="L51" s="44">
        <v>100</v>
      </c>
      <c r="M51" s="44">
        <v>100</v>
      </c>
      <c r="N51" s="44">
        <v>100</v>
      </c>
      <c r="O51" s="44">
        <v>100</v>
      </c>
      <c r="P51" s="44">
        <v>128.57142857142858</v>
      </c>
      <c r="Q51" s="44">
        <v>128.57142857142858</v>
      </c>
      <c r="R51" s="44">
        <v>128.57142857142858</v>
      </c>
      <c r="S51" s="44">
        <v>128.57142857142858</v>
      </c>
      <c r="T51" s="44">
        <v>128.57142857142858</v>
      </c>
      <c r="U51" s="44">
        <v>128.57142857142858</v>
      </c>
      <c r="V51" s="44">
        <v>128.57142857142858</v>
      </c>
      <c r="W51" s="44">
        <v>128.57142857142858</v>
      </c>
      <c r="X51" s="44">
        <v>128.57142857142858</v>
      </c>
      <c r="Y51" s="44">
        <v>128.57142857142858</v>
      </c>
      <c r="Z51" s="44">
        <v>128.57142857142858</v>
      </c>
      <c r="AA51" s="44">
        <v>128.57142857142858</v>
      </c>
      <c r="AB51" s="44">
        <v>152.38095238095238</v>
      </c>
      <c r="AC51" s="44">
        <v>152.38095238095238</v>
      </c>
      <c r="AD51" s="56">
        <v>104.3478260869565</v>
      </c>
      <c r="AE51" s="56">
        <v>104.3478260869565</v>
      </c>
      <c r="AF51" s="56">
        <v>100</v>
      </c>
    </row>
    <row r="52" spans="2:32">
      <c r="B52" s="54" t="s">
        <v>131</v>
      </c>
      <c r="C52" s="55"/>
      <c r="D52" s="51"/>
      <c r="E52" s="63"/>
      <c r="F52" s="72"/>
      <c r="G52" s="52"/>
      <c r="H52" s="44">
        <v>100</v>
      </c>
      <c r="I52" s="44">
        <v>100</v>
      </c>
      <c r="J52" s="44">
        <v>100</v>
      </c>
      <c r="K52" s="44">
        <v>100</v>
      </c>
      <c r="L52" s="44">
        <v>100</v>
      </c>
      <c r="M52" s="44">
        <v>102.63515992172829</v>
      </c>
      <c r="N52" s="44">
        <v>102.63515992172829</v>
      </c>
      <c r="O52" s="44">
        <v>102.63515992172829</v>
      </c>
      <c r="P52" s="44">
        <v>102.77788596851848</v>
      </c>
      <c r="Q52" s="44">
        <v>102.77788596851848</v>
      </c>
      <c r="R52" s="44">
        <v>113.31852565543164</v>
      </c>
      <c r="S52" s="44">
        <v>113.31852565543164</v>
      </c>
      <c r="T52" s="44">
        <v>113.31852565543164</v>
      </c>
      <c r="U52" s="44">
        <v>113.31852565543164</v>
      </c>
      <c r="V52" s="44">
        <v>115.45941635728435</v>
      </c>
      <c r="W52" s="44">
        <v>115.45941635728435</v>
      </c>
      <c r="X52" s="44">
        <v>115.45941635728435</v>
      </c>
      <c r="Y52" s="44">
        <v>115.45941635728435</v>
      </c>
      <c r="Z52" s="44">
        <v>115.45941635728435</v>
      </c>
      <c r="AA52" s="44">
        <v>115.45941635728435</v>
      </c>
      <c r="AB52" s="44">
        <v>115.45941635728435</v>
      </c>
      <c r="AC52" s="44">
        <v>115.45941635728435</v>
      </c>
      <c r="AD52" s="56">
        <v>104.10772705259429</v>
      </c>
      <c r="AE52" s="56">
        <v>100</v>
      </c>
      <c r="AF52" s="56">
        <v>100</v>
      </c>
    </row>
    <row r="53" spans="2:32">
      <c r="B53" s="54"/>
      <c r="C53" s="57" t="s">
        <v>132</v>
      </c>
      <c r="D53" s="51"/>
      <c r="E53" s="63"/>
      <c r="F53" s="72"/>
      <c r="G53" s="52"/>
      <c r="H53" s="44">
        <v>100</v>
      </c>
      <c r="I53" s="44">
        <v>100</v>
      </c>
      <c r="J53" s="44">
        <v>100</v>
      </c>
      <c r="K53" s="44">
        <v>100</v>
      </c>
      <c r="L53" s="44">
        <v>100</v>
      </c>
      <c r="M53" s="44">
        <v>106.49004355698257</v>
      </c>
      <c r="N53" s="44">
        <v>106.49004355698257</v>
      </c>
      <c r="O53" s="44">
        <v>106.49004355698257</v>
      </c>
      <c r="P53" s="44">
        <v>106.84155856476119</v>
      </c>
      <c r="Q53" s="44">
        <v>106.84155856476119</v>
      </c>
      <c r="R53" s="44">
        <v>132.8017327926915</v>
      </c>
      <c r="S53" s="44">
        <v>132.8017327926915</v>
      </c>
      <c r="T53" s="44">
        <v>132.8017327926915</v>
      </c>
      <c r="U53" s="44">
        <v>132.8017327926915</v>
      </c>
      <c r="V53" s="44">
        <v>138.07445790937066</v>
      </c>
      <c r="W53" s="44">
        <v>138.07445790937066</v>
      </c>
      <c r="X53" s="44">
        <v>138.07445790937066</v>
      </c>
      <c r="Y53" s="44">
        <v>138.07445790937066</v>
      </c>
      <c r="Z53" s="44">
        <v>138.07445790937066</v>
      </c>
      <c r="AA53" s="44">
        <v>138.07445790937066</v>
      </c>
      <c r="AB53" s="44">
        <v>138.07445790937066</v>
      </c>
      <c r="AC53" s="44">
        <v>138.07445790937066</v>
      </c>
      <c r="AD53" s="59">
        <v>91.522924717475817</v>
      </c>
      <c r="AE53" s="59">
        <v>100</v>
      </c>
      <c r="AF53" s="59">
        <v>100</v>
      </c>
    </row>
    <row r="54" spans="2:32">
      <c r="B54" s="54"/>
      <c r="C54" s="57" t="s">
        <v>133</v>
      </c>
      <c r="D54" s="51"/>
      <c r="E54" s="63"/>
      <c r="F54" s="87"/>
      <c r="G54" s="52"/>
      <c r="H54" s="44">
        <v>100</v>
      </c>
      <c r="I54" s="44">
        <v>100</v>
      </c>
      <c r="J54" s="44">
        <v>100</v>
      </c>
      <c r="K54" s="44">
        <v>100</v>
      </c>
      <c r="L54" s="44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4">
        <v>100</v>
      </c>
      <c r="T54" s="44">
        <v>100</v>
      </c>
      <c r="U54" s="44">
        <v>100</v>
      </c>
      <c r="V54" s="44">
        <v>100</v>
      </c>
      <c r="W54" s="44">
        <v>100</v>
      </c>
      <c r="X54" s="44">
        <v>100</v>
      </c>
      <c r="Y54" s="44">
        <v>100</v>
      </c>
      <c r="Z54" s="44">
        <v>100</v>
      </c>
      <c r="AA54" s="44">
        <v>100</v>
      </c>
      <c r="AB54" s="44">
        <v>100</v>
      </c>
      <c r="AC54" s="44">
        <v>100</v>
      </c>
      <c r="AD54" s="59">
        <v>111.53846153846155</v>
      </c>
      <c r="AE54" s="59">
        <v>100</v>
      </c>
      <c r="AF54" s="59">
        <v>100</v>
      </c>
    </row>
    <row r="55" spans="2:32">
      <c r="B55" s="54" t="s">
        <v>134</v>
      </c>
      <c r="C55" s="55"/>
      <c r="D55" s="51"/>
      <c r="E55" s="63"/>
      <c r="F55" s="86"/>
      <c r="G55" s="52"/>
      <c r="H55" s="44">
        <v>99.999999999999986</v>
      </c>
      <c r="I55" s="44">
        <v>102.66766279869972</v>
      </c>
      <c r="J55" s="44">
        <v>102.66766279869972</v>
      </c>
      <c r="K55" s="44">
        <v>102.66766279869972</v>
      </c>
      <c r="L55" s="44">
        <v>102.66766279869972</v>
      </c>
      <c r="M55" s="44">
        <v>102.66766279869972</v>
      </c>
      <c r="N55" s="44">
        <v>103.66290135046476</v>
      </c>
      <c r="O55" s="44">
        <v>102.63679898458696</v>
      </c>
      <c r="P55" s="44">
        <v>102.63679898458696</v>
      </c>
      <c r="Q55" s="44">
        <v>102.63679898458696</v>
      </c>
      <c r="R55" s="44">
        <v>102.19596033646278</v>
      </c>
      <c r="S55" s="44">
        <v>102.19596033646278</v>
      </c>
      <c r="T55" s="44">
        <v>102.19596033646278</v>
      </c>
      <c r="U55" s="44">
        <v>106.06340152232085</v>
      </c>
      <c r="V55" s="44">
        <v>105.92806818422751</v>
      </c>
      <c r="W55" s="44">
        <v>105.91656407322874</v>
      </c>
      <c r="X55" s="44">
        <v>110.45493607096078</v>
      </c>
      <c r="Y55" s="44">
        <v>110.59108519917768</v>
      </c>
      <c r="Z55" s="44">
        <v>110.97288726370218</v>
      </c>
      <c r="AA55" s="44">
        <v>112.68913337656717</v>
      </c>
      <c r="AB55" s="44">
        <v>112.49573478574138</v>
      </c>
      <c r="AC55" s="44">
        <v>112.49573478574138</v>
      </c>
      <c r="AD55" s="56">
        <v>109.36298887705101</v>
      </c>
      <c r="AE55" s="56">
        <v>105.43797932514791</v>
      </c>
      <c r="AF55" s="56">
        <v>100</v>
      </c>
    </row>
    <row r="56" spans="2:32">
      <c r="B56" s="54"/>
      <c r="C56" s="57" t="s">
        <v>135</v>
      </c>
      <c r="D56" s="51"/>
      <c r="E56" s="63"/>
      <c r="F56" s="87"/>
      <c r="G56" s="52"/>
      <c r="H56" s="44">
        <v>99.999999999999972</v>
      </c>
      <c r="I56" s="44">
        <v>102.92839791544746</v>
      </c>
      <c r="J56" s="44">
        <v>102.92839791544746</v>
      </c>
      <c r="K56" s="44">
        <v>102.92839791544746</v>
      </c>
      <c r="L56" s="44">
        <v>102.92839791544746</v>
      </c>
      <c r="M56" s="44">
        <v>102.92839791544746</v>
      </c>
      <c r="N56" s="44">
        <v>104.02091024563487</v>
      </c>
      <c r="O56" s="44">
        <v>102.72259692673421</v>
      </c>
      <c r="P56" s="44">
        <v>102.72259692673421</v>
      </c>
      <c r="Q56" s="44">
        <v>102.72259692673421</v>
      </c>
      <c r="R56" s="44">
        <v>102.23867108016741</v>
      </c>
      <c r="S56" s="44">
        <v>102.23867108016741</v>
      </c>
      <c r="T56" s="44">
        <v>102.23867108016741</v>
      </c>
      <c r="U56" s="44">
        <v>105.79173552214483</v>
      </c>
      <c r="V56" s="44">
        <v>105.64317481748748</v>
      </c>
      <c r="W56" s="44">
        <v>105.64317481748748</v>
      </c>
      <c r="X56" s="44">
        <v>110.61249496150165</v>
      </c>
      <c r="Y56" s="44">
        <v>110.76195119092267</v>
      </c>
      <c r="Z56" s="44">
        <v>111.17888714952917</v>
      </c>
      <c r="AA56" s="44">
        <v>113.06287771301359</v>
      </c>
      <c r="AB56" s="44">
        <v>112.85275962505821</v>
      </c>
      <c r="AC56" s="44">
        <v>112.85275962505821</v>
      </c>
      <c r="AD56" s="59">
        <v>108.96278556179743</v>
      </c>
      <c r="AE56" s="59">
        <v>104.51281155497554</v>
      </c>
      <c r="AF56" s="59">
        <v>100</v>
      </c>
    </row>
    <row r="57" spans="2:32">
      <c r="B57" s="54"/>
      <c r="C57" s="57" t="s">
        <v>136</v>
      </c>
      <c r="D57" s="51"/>
      <c r="E57" s="63"/>
      <c r="F57" s="85"/>
      <c r="G57" s="89"/>
      <c r="H57" s="90">
        <v>100.00000000000001</v>
      </c>
      <c r="I57" s="90">
        <v>100.00000000000001</v>
      </c>
      <c r="J57" s="90">
        <v>100.00000000000001</v>
      </c>
      <c r="K57" s="90">
        <v>100.00000000000001</v>
      </c>
      <c r="L57" s="90">
        <v>100.00000000000001</v>
      </c>
      <c r="M57" s="90">
        <v>100.00000000000001</v>
      </c>
      <c r="N57" s="90">
        <v>100.00000000000001</v>
      </c>
      <c r="O57" s="90">
        <v>102.23001209653353</v>
      </c>
      <c r="P57" s="90">
        <v>102.23001209653353</v>
      </c>
      <c r="Q57" s="90">
        <v>102.23001209653353</v>
      </c>
      <c r="R57" s="90">
        <v>102.23001209653353</v>
      </c>
      <c r="S57" s="90">
        <v>102.23001209653353</v>
      </c>
      <c r="T57" s="90">
        <v>102.23001209653353</v>
      </c>
      <c r="U57" s="90">
        <v>111.21095892301166</v>
      </c>
      <c r="V57" s="90">
        <v>111.21095892301166</v>
      </c>
      <c r="W57" s="90">
        <v>111.04715224877656</v>
      </c>
      <c r="X57" s="90">
        <v>111.21095892301166</v>
      </c>
      <c r="Y57" s="90">
        <v>111.21095892301166</v>
      </c>
      <c r="Z57" s="90">
        <v>111.23927653693589</v>
      </c>
      <c r="AA57" s="90">
        <v>111.23927653693589</v>
      </c>
      <c r="AB57" s="90">
        <v>111.21095892301166</v>
      </c>
      <c r="AC57" s="90">
        <v>111.21095892301166</v>
      </c>
      <c r="AD57" s="59">
        <v>117.46090273336766</v>
      </c>
      <c r="AE57" s="59">
        <v>121.97023243392073</v>
      </c>
      <c r="AF57" s="59">
        <v>100</v>
      </c>
    </row>
    <row r="58" spans="2:32" ht="13.5" thickBot="1">
      <c r="B58" s="91"/>
      <c r="C58" s="92" t="s">
        <v>137</v>
      </c>
      <c r="D58" s="93"/>
      <c r="E58" s="94"/>
      <c r="F58" s="95"/>
      <c r="G58" s="96"/>
      <c r="H58" s="45">
        <v>100</v>
      </c>
      <c r="I58" s="45">
        <v>100</v>
      </c>
      <c r="J58" s="45">
        <v>100</v>
      </c>
      <c r="K58" s="45">
        <v>100</v>
      </c>
      <c r="L58" s="45">
        <v>100</v>
      </c>
      <c r="M58" s="45">
        <v>100</v>
      </c>
      <c r="N58" s="45">
        <v>100</v>
      </c>
      <c r="O58" s="45">
        <v>100</v>
      </c>
      <c r="P58" s="45">
        <v>100</v>
      </c>
      <c r="Q58" s="45">
        <v>100</v>
      </c>
      <c r="R58" s="45">
        <v>100</v>
      </c>
      <c r="S58" s="45">
        <v>100</v>
      </c>
      <c r="T58" s="45">
        <v>100</v>
      </c>
      <c r="U58" s="45">
        <v>100</v>
      </c>
      <c r="V58" s="45">
        <v>100</v>
      </c>
      <c r="W58" s="45">
        <v>100</v>
      </c>
      <c r="X58" s="45">
        <v>100</v>
      </c>
      <c r="Y58" s="45">
        <v>100</v>
      </c>
      <c r="Z58" s="45">
        <v>100</v>
      </c>
      <c r="AA58" s="45">
        <v>100</v>
      </c>
      <c r="AB58" s="45">
        <v>100</v>
      </c>
      <c r="AC58" s="45">
        <v>100</v>
      </c>
      <c r="AD58" s="97">
        <v>100</v>
      </c>
      <c r="AE58" s="97">
        <v>100</v>
      </c>
      <c r="AF58" s="97">
        <v>100</v>
      </c>
    </row>
    <row r="61" spans="2:32" hidden="1"/>
    <row r="62" spans="2:32" hidden="1"/>
    <row r="63" spans="2:32" hidden="1"/>
    <row r="64" spans="2:32" hidden="1"/>
    <row r="65" spans="2:36" hidden="1"/>
    <row r="66" spans="2:36" hidden="1"/>
    <row r="67" spans="2:36" hidden="1">
      <c r="B67" s="527" t="s">
        <v>61</v>
      </c>
      <c r="C67" s="527"/>
      <c r="D67" s="527"/>
      <c r="E67" s="527"/>
      <c r="F67" s="527"/>
      <c r="G67" s="527"/>
      <c r="H67" s="46" t="s">
        <v>62</v>
      </c>
      <c r="I67" s="46" t="s">
        <v>63</v>
      </c>
      <c r="J67" s="46" t="s">
        <v>64</v>
      </c>
      <c r="K67" s="46" t="s">
        <v>65</v>
      </c>
      <c r="L67" s="46" t="s">
        <v>66</v>
      </c>
      <c r="M67" s="46" t="s">
        <v>67</v>
      </c>
      <c r="N67" s="46" t="s">
        <v>68</v>
      </c>
      <c r="O67" s="46" t="s">
        <v>69</v>
      </c>
      <c r="P67" s="46" t="s">
        <v>70</v>
      </c>
      <c r="Q67" s="46" t="s">
        <v>71</v>
      </c>
      <c r="R67" s="46" t="s">
        <v>72</v>
      </c>
      <c r="S67" s="46" t="s">
        <v>73</v>
      </c>
      <c r="T67" s="46" t="s">
        <v>74</v>
      </c>
      <c r="U67" s="46" t="s">
        <v>75</v>
      </c>
      <c r="V67" s="46" t="s">
        <v>76</v>
      </c>
      <c r="W67" s="46" t="s">
        <v>77</v>
      </c>
      <c r="X67" s="46" t="s">
        <v>78</v>
      </c>
      <c r="Y67" s="46" t="s">
        <v>79</v>
      </c>
      <c r="Z67" s="46" t="s">
        <v>80</v>
      </c>
      <c r="AA67" s="46" t="s">
        <v>81</v>
      </c>
      <c r="AB67" s="46" t="s">
        <v>82</v>
      </c>
      <c r="AC67" s="46" t="s">
        <v>83</v>
      </c>
      <c r="AD67" s="47" t="s">
        <v>140</v>
      </c>
      <c r="AE67" s="47" t="s">
        <v>140</v>
      </c>
      <c r="AF67" s="47" t="s">
        <v>140</v>
      </c>
      <c r="AG67" s="98"/>
      <c r="AH67" s="98"/>
      <c r="AI67" s="98"/>
      <c r="AJ67" s="98"/>
    </row>
    <row r="68" spans="2:36" ht="13.5" hidden="1" thickBot="1">
      <c r="B68" s="528"/>
      <c r="C68" s="528"/>
      <c r="D68" s="528"/>
      <c r="E68" s="528"/>
      <c r="F68" s="528"/>
      <c r="G68" s="528"/>
      <c r="H68" s="45" t="s">
        <v>62</v>
      </c>
      <c r="I68" s="45" t="s">
        <v>62</v>
      </c>
      <c r="J68" s="45" t="s">
        <v>62</v>
      </c>
      <c r="K68" s="45" t="s">
        <v>62</v>
      </c>
      <c r="L68" s="45" t="s">
        <v>62</v>
      </c>
      <c r="M68" s="45" t="s">
        <v>62</v>
      </c>
      <c r="N68" s="45" t="s">
        <v>62</v>
      </c>
      <c r="O68" s="45" t="s">
        <v>62</v>
      </c>
      <c r="P68" s="45" t="s">
        <v>62</v>
      </c>
      <c r="Q68" s="45" t="s">
        <v>62</v>
      </c>
      <c r="R68" s="45" t="s">
        <v>62</v>
      </c>
      <c r="S68" s="45" t="s">
        <v>62</v>
      </c>
      <c r="T68" s="45" t="s">
        <v>62</v>
      </c>
      <c r="U68" s="45" t="s">
        <v>62</v>
      </c>
      <c r="V68" s="45" t="s">
        <v>62</v>
      </c>
      <c r="W68" s="45" t="s">
        <v>62</v>
      </c>
      <c r="X68" s="45" t="s">
        <v>62</v>
      </c>
      <c r="Y68" s="45" t="s">
        <v>62</v>
      </c>
      <c r="Z68" s="45" t="s">
        <v>62</v>
      </c>
      <c r="AA68" s="45" t="s">
        <v>62</v>
      </c>
      <c r="AB68" s="45" t="s">
        <v>62</v>
      </c>
      <c r="AC68" s="45" t="s">
        <v>62</v>
      </c>
      <c r="AD68" s="48" t="s">
        <v>62</v>
      </c>
      <c r="AE68" s="48" t="s">
        <v>139</v>
      </c>
      <c r="AF68" s="48" t="s">
        <v>141</v>
      </c>
    </row>
    <row r="69" spans="2:36" hidden="1">
      <c r="B69" s="49"/>
      <c r="C69" s="50" t="s">
        <v>84</v>
      </c>
      <c r="D69" s="51"/>
      <c r="E69" s="51"/>
      <c r="F69" s="51"/>
      <c r="G69" s="52"/>
      <c r="H69" s="44">
        <v>100.00000000000001</v>
      </c>
      <c r="I69" s="44">
        <v>100.39435592005304</v>
      </c>
      <c r="J69" s="44">
        <v>101.46738581253121</v>
      </c>
      <c r="K69" s="44">
        <v>102.21940312635107</v>
      </c>
      <c r="L69" s="44">
        <v>100.95335417055618</v>
      </c>
      <c r="M69" s="44">
        <v>102.27621912633364</v>
      </c>
      <c r="N69" s="44">
        <v>104.39286391109088</v>
      </c>
      <c r="O69" s="44">
        <v>103.71256219728294</v>
      </c>
      <c r="P69" s="44">
        <v>104.97232270896563</v>
      </c>
      <c r="Q69" s="44">
        <v>105.17252882296712</v>
      </c>
      <c r="R69" s="44">
        <v>105.19660021833627</v>
      </c>
      <c r="S69" s="44">
        <v>106.66642144076241</v>
      </c>
      <c r="T69" s="44">
        <v>109.84306438612141</v>
      </c>
      <c r="U69" s="44">
        <v>112.26428174259944</v>
      </c>
      <c r="V69" s="44">
        <v>113.92208077977627</v>
      </c>
      <c r="W69" s="44">
        <v>115.6239515666805</v>
      </c>
      <c r="X69" s="44">
        <v>117.33485222763967</v>
      </c>
      <c r="Y69" s="44">
        <v>118.16844644970338</v>
      </c>
      <c r="Z69" s="44">
        <v>118.49113738370795</v>
      </c>
      <c r="AA69" s="44">
        <v>119.89527192988538</v>
      </c>
      <c r="AB69" s="44">
        <v>120.38896056765223</v>
      </c>
      <c r="AC69" s="44">
        <v>120.78990112676415</v>
      </c>
      <c r="AD69" s="53">
        <v>155.19422864539285</v>
      </c>
      <c r="AE69" s="53">
        <v>101.83232126557007</v>
      </c>
      <c r="AF69" s="53">
        <v>110.46401228527367</v>
      </c>
    </row>
    <row r="70" spans="2:36" hidden="1">
      <c r="B70" s="54" t="s">
        <v>85</v>
      </c>
      <c r="C70" s="55"/>
      <c r="D70" s="51"/>
      <c r="E70" s="51"/>
      <c r="F70" s="51"/>
      <c r="G70" s="52"/>
      <c r="H70" s="44">
        <v>99.999999999999986</v>
      </c>
      <c r="I70" s="44">
        <v>100.59867813323334</v>
      </c>
      <c r="J70" s="44">
        <v>101.07709691343754</v>
      </c>
      <c r="K70" s="44">
        <v>101.63285960005084</v>
      </c>
      <c r="L70" s="44">
        <v>97.77179128451624</v>
      </c>
      <c r="M70" s="44">
        <v>100.38909680995833</v>
      </c>
      <c r="N70" s="44">
        <v>102.45148881968088</v>
      </c>
      <c r="O70" s="44">
        <v>101.13788808351707</v>
      </c>
      <c r="P70" s="44">
        <v>101.43400329229507</v>
      </c>
      <c r="Q70" s="44">
        <v>100.53152169282917</v>
      </c>
      <c r="R70" s="44">
        <v>100.16249442227981</v>
      </c>
      <c r="S70" s="44">
        <v>102.45116699078937</v>
      </c>
      <c r="T70" s="44">
        <v>105.52858278138942</v>
      </c>
      <c r="U70" s="44">
        <v>106.42654751081101</v>
      </c>
      <c r="V70" s="44">
        <v>109.89069069693205</v>
      </c>
      <c r="W70" s="44">
        <v>116.3022602081828</v>
      </c>
      <c r="X70" s="44">
        <v>119.04722782245483</v>
      </c>
      <c r="Y70" s="44">
        <v>120.51366091541068</v>
      </c>
      <c r="Z70" s="44">
        <v>124.19789379063215</v>
      </c>
      <c r="AA70" s="44">
        <v>123.18657677293639</v>
      </c>
      <c r="AB70" s="44">
        <v>118.7533173530816</v>
      </c>
      <c r="AC70" s="44">
        <v>116.68032969999282</v>
      </c>
      <c r="AD70" s="56">
        <v>145.6183230639227</v>
      </c>
      <c r="AE70" s="56">
        <v>102.64334188208156</v>
      </c>
      <c r="AF70" s="56">
        <v>107.96079279129998</v>
      </c>
    </row>
    <row r="71" spans="2:36" hidden="1">
      <c r="B71" s="54"/>
      <c r="C71" s="57" t="s">
        <v>86</v>
      </c>
      <c r="D71" s="58"/>
      <c r="E71" s="51"/>
      <c r="F71" s="51"/>
      <c r="G71" s="52"/>
      <c r="H71" s="44">
        <v>99.999999999999986</v>
      </c>
      <c r="I71" s="44">
        <v>100.62644719773391</v>
      </c>
      <c r="J71" s="44">
        <v>101.12705693703332</v>
      </c>
      <c r="K71" s="44">
        <v>101.8628238116419</v>
      </c>
      <c r="L71" s="44">
        <v>97.786934772223375</v>
      </c>
      <c r="M71" s="44">
        <v>100.52564130084087</v>
      </c>
      <c r="N71" s="44">
        <v>102.6378342077749</v>
      </c>
      <c r="O71" s="44">
        <v>101.1185718141671</v>
      </c>
      <c r="P71" s="44">
        <v>101.42842201989203</v>
      </c>
      <c r="Q71" s="44">
        <v>100.48407974712778</v>
      </c>
      <c r="R71" s="44">
        <v>100.39729340629313</v>
      </c>
      <c r="S71" s="44">
        <v>102.79212367899743</v>
      </c>
      <c r="T71" s="44">
        <v>106.01228221037995</v>
      </c>
      <c r="U71" s="44">
        <v>106.74236380752147</v>
      </c>
      <c r="V71" s="44">
        <v>110.33273130780299</v>
      </c>
      <c r="W71" s="44">
        <v>117.0416948233182</v>
      </c>
      <c r="X71" s="44">
        <v>119.48032827898794</v>
      </c>
      <c r="Y71" s="44">
        <v>121.02981964454777</v>
      </c>
      <c r="Z71" s="44">
        <v>124.85520134179916</v>
      </c>
      <c r="AA71" s="44">
        <v>124.01789305842212</v>
      </c>
      <c r="AB71" s="44">
        <v>119.15107970904229</v>
      </c>
      <c r="AC71" s="44">
        <v>117.02339921092982</v>
      </c>
      <c r="AD71" s="59">
        <v>146.6470556201553</v>
      </c>
      <c r="AE71" s="59">
        <v>102.66182069853443</v>
      </c>
      <c r="AF71" s="59">
        <v>108.00555731988027</v>
      </c>
    </row>
    <row r="72" spans="2:36" hidden="1">
      <c r="B72" s="54"/>
      <c r="C72" s="58"/>
      <c r="D72" s="60" t="s">
        <v>87</v>
      </c>
      <c r="E72" s="51"/>
      <c r="F72" s="61"/>
      <c r="G72" s="52"/>
      <c r="H72" s="44">
        <v>99.999999999999986</v>
      </c>
      <c r="I72" s="44">
        <v>99.810912610750066</v>
      </c>
      <c r="J72" s="44">
        <v>101.23346540551113</v>
      </c>
      <c r="K72" s="44">
        <v>102.02251954118479</v>
      </c>
      <c r="L72" s="44">
        <v>101.34476913799195</v>
      </c>
      <c r="M72" s="44">
        <v>101.34476913799195</v>
      </c>
      <c r="N72" s="44">
        <v>102.24337461584875</v>
      </c>
      <c r="O72" s="44">
        <v>103.66851805931063</v>
      </c>
      <c r="P72" s="44">
        <v>107.52591693231956</v>
      </c>
      <c r="Q72" s="44">
        <v>107.55972302609135</v>
      </c>
      <c r="R72" s="44">
        <v>107.70654347803041</v>
      </c>
      <c r="S72" s="44">
        <v>107.70654347803041</v>
      </c>
      <c r="T72" s="44">
        <v>102.61817744195601</v>
      </c>
      <c r="U72" s="44">
        <v>103.52444155063611</v>
      </c>
      <c r="V72" s="44">
        <v>103.61020568580595</v>
      </c>
      <c r="W72" s="44">
        <v>103.61617146705979</v>
      </c>
      <c r="X72" s="44">
        <v>104.16634506595283</v>
      </c>
      <c r="Y72" s="44">
        <v>104.74833616486634</v>
      </c>
      <c r="Z72" s="44">
        <v>103.51291900101079</v>
      </c>
      <c r="AA72" s="44">
        <v>103.93194182179643</v>
      </c>
      <c r="AB72" s="44">
        <v>103.80672823583635</v>
      </c>
      <c r="AC72" s="44">
        <v>101.38927547437358</v>
      </c>
      <c r="AD72" s="62">
        <v>136.68929537055445</v>
      </c>
      <c r="AE72" s="62">
        <v>96.644493358561988</v>
      </c>
      <c r="AF72" s="62">
        <v>114.14403913735779</v>
      </c>
    </row>
    <row r="73" spans="2:36" hidden="1">
      <c r="B73" s="54"/>
      <c r="C73" s="58"/>
      <c r="D73" s="60" t="s">
        <v>88</v>
      </c>
      <c r="E73" s="63"/>
      <c r="F73" s="61"/>
      <c r="G73" s="52"/>
      <c r="H73" s="44">
        <v>99.999999999999986</v>
      </c>
      <c r="I73" s="44">
        <v>98.264967309020705</v>
      </c>
      <c r="J73" s="44">
        <v>103.17737406753422</v>
      </c>
      <c r="K73" s="44">
        <v>108.18904148257543</v>
      </c>
      <c r="L73" s="44">
        <v>87.743624369657795</v>
      </c>
      <c r="M73" s="44">
        <v>97.962601872396803</v>
      </c>
      <c r="N73" s="44">
        <v>107.5505302913933</v>
      </c>
      <c r="O73" s="44">
        <v>95.149427859418438</v>
      </c>
      <c r="P73" s="44">
        <v>95.149427859418438</v>
      </c>
      <c r="Q73" s="44">
        <v>99.466283344996242</v>
      </c>
      <c r="R73" s="44">
        <v>94.479650463442439</v>
      </c>
      <c r="S73" s="44">
        <v>97.533148721681471</v>
      </c>
      <c r="T73" s="44">
        <v>116.47532957292084</v>
      </c>
      <c r="U73" s="44">
        <v>116.60777932694064</v>
      </c>
      <c r="V73" s="44">
        <v>130.1883853420245</v>
      </c>
      <c r="W73" s="44">
        <v>162.16120778673692</v>
      </c>
      <c r="X73" s="44">
        <v>165.35891084596051</v>
      </c>
      <c r="Y73" s="44">
        <v>170.253429680523</v>
      </c>
      <c r="Z73" s="44">
        <v>191.42455248312075</v>
      </c>
      <c r="AA73" s="44">
        <v>188.97462037571157</v>
      </c>
      <c r="AB73" s="44">
        <v>169.93609138326488</v>
      </c>
      <c r="AC73" s="44">
        <v>166.41427117158554</v>
      </c>
      <c r="AD73" s="62">
        <v>189.59276660787498</v>
      </c>
      <c r="AE73" s="62">
        <v>106.82631535233662</v>
      </c>
      <c r="AF73" s="62">
        <v>97.337907816370489</v>
      </c>
    </row>
    <row r="74" spans="2:36" hidden="1">
      <c r="B74" s="54"/>
      <c r="C74" s="58"/>
      <c r="D74" s="64" t="s">
        <v>89</v>
      </c>
      <c r="E74" s="63"/>
      <c r="F74" s="51"/>
      <c r="G74" s="52"/>
      <c r="H74" s="44">
        <v>100</v>
      </c>
      <c r="I74" s="44">
        <v>100.23461813357285</v>
      </c>
      <c r="J74" s="44">
        <v>96.90228471225852</v>
      </c>
      <c r="K74" s="44">
        <v>87.052285242991076</v>
      </c>
      <c r="L74" s="44">
        <v>84.803024497762308</v>
      </c>
      <c r="M74" s="44">
        <v>90.789252200722146</v>
      </c>
      <c r="N74" s="44">
        <v>72.606652176963024</v>
      </c>
      <c r="O74" s="44">
        <v>65.927668682292435</v>
      </c>
      <c r="P74" s="44">
        <v>65.927668682292435</v>
      </c>
      <c r="Q74" s="44">
        <v>70.546023551800516</v>
      </c>
      <c r="R74" s="44">
        <v>78.334626971486159</v>
      </c>
      <c r="S74" s="44">
        <v>83.580518241862464</v>
      </c>
      <c r="T74" s="44">
        <v>91.943649667193455</v>
      </c>
      <c r="U74" s="44">
        <v>94.348502286469014</v>
      </c>
      <c r="V74" s="44">
        <v>96.343911520788964</v>
      </c>
      <c r="W74" s="44">
        <v>96.343911520788964</v>
      </c>
      <c r="X74" s="44">
        <v>96.497079518325407</v>
      </c>
      <c r="Y74" s="44">
        <v>90.712240771222071</v>
      </c>
      <c r="Z74" s="44">
        <v>81.050225161469768</v>
      </c>
      <c r="AA74" s="44">
        <v>75.063997458509931</v>
      </c>
      <c r="AB74" s="44">
        <v>76.708861827341238</v>
      </c>
      <c r="AC74" s="44">
        <v>77.706566444501206</v>
      </c>
      <c r="AD74" s="62">
        <v>122.75218468248048</v>
      </c>
      <c r="AE74" s="62">
        <v>113.11998061754069</v>
      </c>
      <c r="AF74" s="62">
        <v>105.24115392674361</v>
      </c>
    </row>
    <row r="75" spans="2:36" hidden="1">
      <c r="B75" s="54"/>
      <c r="C75" s="58"/>
      <c r="D75" s="64" t="s">
        <v>90</v>
      </c>
      <c r="E75" s="63"/>
      <c r="F75" s="51"/>
      <c r="G75" s="52"/>
      <c r="H75" s="44">
        <v>100</v>
      </c>
      <c r="I75" s="44">
        <v>102.10292482433361</v>
      </c>
      <c r="J75" s="44">
        <v>99.585584808888768</v>
      </c>
      <c r="K75" s="44">
        <v>98.59149905224659</v>
      </c>
      <c r="L75" s="44">
        <v>98.640010515797542</v>
      </c>
      <c r="M75" s="44">
        <v>98.213387358054973</v>
      </c>
      <c r="N75" s="44">
        <v>98.274427562885677</v>
      </c>
      <c r="O75" s="44">
        <v>97.299100837739161</v>
      </c>
      <c r="P75" s="44">
        <v>97.299100837739161</v>
      </c>
      <c r="Q75" s="44">
        <v>97.299100837739161</v>
      </c>
      <c r="R75" s="44">
        <v>98.061115984014393</v>
      </c>
      <c r="S75" s="44">
        <v>98.274427562885677</v>
      </c>
      <c r="T75" s="44">
        <v>97.847804405143123</v>
      </c>
      <c r="U75" s="44">
        <v>97.255166566008583</v>
      </c>
      <c r="V75" s="44">
        <v>97.681789723751137</v>
      </c>
      <c r="W75" s="44">
        <v>97.681789723751137</v>
      </c>
      <c r="X75" s="44">
        <v>97.681789723751137</v>
      </c>
      <c r="Y75" s="44">
        <v>97.681789723751137</v>
      </c>
      <c r="Z75" s="44">
        <v>93.114046115795475</v>
      </c>
      <c r="AA75" s="44">
        <v>92.90073453692419</v>
      </c>
      <c r="AB75" s="44">
        <v>93.500095473541407</v>
      </c>
      <c r="AC75" s="44">
        <v>93.500095473541407</v>
      </c>
      <c r="AD75" s="62">
        <v>102.95944201887019</v>
      </c>
      <c r="AE75" s="62">
        <v>101.26874464656697</v>
      </c>
      <c r="AF75" s="62">
        <v>101.12992296473786</v>
      </c>
    </row>
    <row r="76" spans="2:36" hidden="1">
      <c r="B76" s="65"/>
      <c r="C76" s="66"/>
      <c r="D76" s="64" t="s">
        <v>91</v>
      </c>
      <c r="E76" s="63"/>
      <c r="F76" s="67"/>
      <c r="G76" s="52"/>
      <c r="H76" s="44">
        <v>100</v>
      </c>
      <c r="I76" s="44">
        <v>123.05458272608865</v>
      </c>
      <c r="J76" s="44">
        <v>110.63063738789182</v>
      </c>
      <c r="K76" s="44">
        <v>117.70187745887968</v>
      </c>
      <c r="L76" s="44">
        <v>126.11201379822371</v>
      </c>
      <c r="M76" s="44">
        <v>133.78315341019487</v>
      </c>
      <c r="N76" s="44">
        <v>134.95580910599242</v>
      </c>
      <c r="O76" s="44">
        <v>147.63951943754756</v>
      </c>
      <c r="P76" s="44">
        <v>147.63951943754756</v>
      </c>
      <c r="Q76" s="44">
        <v>147.63951943754756</v>
      </c>
      <c r="R76" s="44">
        <v>147.63951943754756</v>
      </c>
      <c r="S76" s="44">
        <v>147.63951943754756</v>
      </c>
      <c r="T76" s="44">
        <v>168.94497917335354</v>
      </c>
      <c r="U76" s="44">
        <v>175.02156836866257</v>
      </c>
      <c r="V76" s="44">
        <v>181.86382853206879</v>
      </c>
      <c r="W76" s="44">
        <v>181.86382853206879</v>
      </c>
      <c r="X76" s="44">
        <v>184.56771703682273</v>
      </c>
      <c r="Y76" s="44">
        <v>208.66791459548213</v>
      </c>
      <c r="Z76" s="44">
        <v>209.22955545409039</v>
      </c>
      <c r="AA76" s="44">
        <v>203.68236896748047</v>
      </c>
      <c r="AB76" s="44">
        <v>203.67471659427926</v>
      </c>
      <c r="AC76" s="44">
        <v>203.67471659427926</v>
      </c>
      <c r="AD76" s="62">
        <v>221.3645755398442</v>
      </c>
      <c r="AE76" s="62">
        <v>109.15674343990057</v>
      </c>
      <c r="AF76" s="62">
        <v>115.49533823328531</v>
      </c>
    </row>
    <row r="77" spans="2:36" hidden="1">
      <c r="B77" s="65"/>
      <c r="C77" s="66"/>
      <c r="D77" s="64" t="s">
        <v>92</v>
      </c>
      <c r="E77" s="63"/>
      <c r="F77" s="67"/>
      <c r="G77" s="52"/>
      <c r="H77" s="44">
        <v>100.00000000000001</v>
      </c>
      <c r="I77" s="44">
        <v>103.62271339786618</v>
      </c>
      <c r="J77" s="44">
        <v>98.064812065385823</v>
      </c>
      <c r="K77" s="44">
        <v>95.429698247591801</v>
      </c>
      <c r="L77" s="44">
        <v>100.62703851819192</v>
      </c>
      <c r="M77" s="44">
        <v>101.87399991752883</v>
      </c>
      <c r="N77" s="44">
        <v>107.01637201186405</v>
      </c>
      <c r="O77" s="44">
        <v>114.32572999266016</v>
      </c>
      <c r="P77" s="44">
        <v>97.622173047679539</v>
      </c>
      <c r="Q77" s="44">
        <v>72.731798585219678</v>
      </c>
      <c r="R77" s="44">
        <v>76.131946104634054</v>
      </c>
      <c r="S77" s="44">
        <v>93.202350202476879</v>
      </c>
      <c r="T77" s="44">
        <v>99.732418339219905</v>
      </c>
      <c r="U77" s="44">
        <v>89.82103169950453</v>
      </c>
      <c r="V77" s="44">
        <v>94.621714395501584</v>
      </c>
      <c r="W77" s="44">
        <v>94.619719829496091</v>
      </c>
      <c r="X77" s="44">
        <v>108.72955801442245</v>
      </c>
      <c r="Y77" s="44">
        <v>108.79528224597679</v>
      </c>
      <c r="Z77" s="44">
        <v>117.05172386786997</v>
      </c>
      <c r="AA77" s="44">
        <v>117.4104143550439</v>
      </c>
      <c r="AB77" s="44">
        <v>106.30658789230256</v>
      </c>
      <c r="AC77" s="44">
        <v>103.586906297011</v>
      </c>
      <c r="AD77" s="62">
        <v>139.13370115353294</v>
      </c>
      <c r="AE77" s="62">
        <v>119.93137274306886</v>
      </c>
      <c r="AF77" s="62">
        <v>122.16561532361798</v>
      </c>
    </row>
    <row r="78" spans="2:36" hidden="1">
      <c r="B78" s="54"/>
      <c r="C78" s="58"/>
      <c r="D78" s="68" t="s">
        <v>93</v>
      </c>
      <c r="E78" s="68"/>
      <c r="F78" s="68"/>
      <c r="G78" s="52"/>
      <c r="H78" s="44">
        <v>99.999999999999986</v>
      </c>
      <c r="I78" s="44">
        <v>100.8848224031469</v>
      </c>
      <c r="J78" s="44">
        <v>100.01670378271909</v>
      </c>
      <c r="K78" s="44">
        <v>98.998210397452496</v>
      </c>
      <c r="L78" s="44">
        <v>98.998210397452496</v>
      </c>
      <c r="M78" s="44">
        <v>98.998210397452496</v>
      </c>
      <c r="N78" s="44">
        <v>100.01219786299511</v>
      </c>
      <c r="O78" s="44">
        <v>97.85951608288913</v>
      </c>
      <c r="P78" s="44">
        <v>97.453574449036083</v>
      </c>
      <c r="Q78" s="44">
        <v>97.505238439163875</v>
      </c>
      <c r="R78" s="44">
        <v>98.999469328678003</v>
      </c>
      <c r="S78" s="44">
        <v>98.999469328678003</v>
      </c>
      <c r="T78" s="44">
        <v>99.836723948499881</v>
      </c>
      <c r="U78" s="44">
        <v>108.62873474431464</v>
      </c>
      <c r="V78" s="44">
        <v>108.57608877798704</v>
      </c>
      <c r="W78" s="44">
        <v>108.57608877798704</v>
      </c>
      <c r="X78" s="44">
        <v>108.57608877798704</v>
      </c>
      <c r="Y78" s="44">
        <v>108.39935593226635</v>
      </c>
      <c r="Z78" s="44">
        <v>108.470401813847</v>
      </c>
      <c r="AA78" s="44">
        <v>107.51069435318527</v>
      </c>
      <c r="AB78" s="44">
        <v>107.57285506193061</v>
      </c>
      <c r="AC78" s="44">
        <v>106.55800097729804</v>
      </c>
      <c r="AD78" s="69">
        <v>126.27345668611764</v>
      </c>
      <c r="AE78" s="69">
        <v>101.09791052916266</v>
      </c>
      <c r="AF78" s="69">
        <v>106.19662902490499</v>
      </c>
    </row>
    <row r="79" spans="2:36" hidden="1">
      <c r="B79" s="54"/>
      <c r="C79" s="58"/>
      <c r="D79" s="60" t="s">
        <v>94</v>
      </c>
      <c r="E79" s="63"/>
      <c r="F79" s="51"/>
      <c r="G79" s="52"/>
      <c r="H79" s="44">
        <v>100.00000000000001</v>
      </c>
      <c r="I79" s="44">
        <v>99.592654976146349</v>
      </c>
      <c r="J79" s="44">
        <v>99.359281675996428</v>
      </c>
      <c r="K79" s="44">
        <v>104.80905187129743</v>
      </c>
      <c r="L79" s="44">
        <v>104.65035802719547</v>
      </c>
      <c r="M79" s="44">
        <v>104.65035802719547</v>
      </c>
      <c r="N79" s="44">
        <v>113.49482246335704</v>
      </c>
      <c r="O79" s="44">
        <v>123.54069913357827</v>
      </c>
      <c r="P79" s="44">
        <v>123.54069913357827</v>
      </c>
      <c r="Q79" s="44">
        <v>123.54069913357827</v>
      </c>
      <c r="R79" s="44">
        <v>122.52374657917895</v>
      </c>
      <c r="S79" s="44">
        <v>122.52374657917895</v>
      </c>
      <c r="T79" s="44">
        <v>122.52374657917895</v>
      </c>
      <c r="U79" s="44">
        <v>124.30740424307946</v>
      </c>
      <c r="V79" s="44">
        <v>124.30740424307946</v>
      </c>
      <c r="W79" s="44">
        <v>124.30740424307946</v>
      </c>
      <c r="X79" s="44">
        <v>143.15944962996616</v>
      </c>
      <c r="Y79" s="44">
        <v>143.19378851045232</v>
      </c>
      <c r="Z79" s="44">
        <v>143.93877365466258</v>
      </c>
      <c r="AA79" s="44">
        <v>145.56086172488943</v>
      </c>
      <c r="AB79" s="44">
        <v>145.73098227999347</v>
      </c>
      <c r="AC79" s="44">
        <v>145.73098227999347</v>
      </c>
      <c r="AD79" s="62">
        <v>157.24763706732392</v>
      </c>
      <c r="AE79" s="62">
        <v>102.00818444500599</v>
      </c>
      <c r="AF79" s="62">
        <v>109.66588664805997</v>
      </c>
    </row>
    <row r="80" spans="2:36" hidden="1">
      <c r="B80" s="54"/>
      <c r="C80" s="57" t="s">
        <v>95</v>
      </c>
      <c r="D80" s="58"/>
      <c r="E80" s="63"/>
      <c r="F80" s="51"/>
      <c r="G80" s="52"/>
      <c r="H80" s="44">
        <v>100</v>
      </c>
      <c r="I80" s="44">
        <v>100</v>
      </c>
      <c r="J80" s="44">
        <v>100</v>
      </c>
      <c r="K80" s="44">
        <v>96.675020818590568</v>
      </c>
      <c r="L80" s="44">
        <v>97.445310176340513</v>
      </c>
      <c r="M80" s="44">
        <v>97.445310176340513</v>
      </c>
      <c r="N80" s="44">
        <v>98.4340359062613</v>
      </c>
      <c r="O80" s="44">
        <v>101.55433092318245</v>
      </c>
      <c r="P80" s="44">
        <v>101.55433092318245</v>
      </c>
      <c r="Q80" s="44">
        <v>101.55433092318245</v>
      </c>
      <c r="R80" s="44">
        <v>95.100421933979931</v>
      </c>
      <c r="S80" s="44">
        <v>95.100421933979931</v>
      </c>
      <c r="T80" s="44">
        <v>95.100421933979931</v>
      </c>
      <c r="U80" s="44">
        <v>99.617808564802502</v>
      </c>
      <c r="V80" s="44">
        <v>100.36065961777695</v>
      </c>
      <c r="W80" s="44">
        <v>100.36065961777695</v>
      </c>
      <c r="X80" s="44">
        <v>109.70993909908498</v>
      </c>
      <c r="Y80" s="44">
        <v>109.38570432164437</v>
      </c>
      <c r="Z80" s="44">
        <v>110.02688498028138</v>
      </c>
      <c r="AA80" s="44">
        <v>105.2640831321884</v>
      </c>
      <c r="AB80" s="44">
        <v>110.1778889394913</v>
      </c>
      <c r="AC80" s="44">
        <v>109.28403392730694</v>
      </c>
      <c r="AD80" s="59">
        <v>123.43969740842256</v>
      </c>
      <c r="AE80" s="59">
        <v>102.17231135593377</v>
      </c>
      <c r="AF80" s="59">
        <v>106.82677807920975</v>
      </c>
    </row>
    <row r="81" spans="2:32" hidden="1">
      <c r="B81" s="70" t="s">
        <v>96</v>
      </c>
      <c r="C81" s="55"/>
      <c r="D81" s="51"/>
      <c r="E81" s="63"/>
      <c r="F81" s="51"/>
      <c r="G81" s="52"/>
      <c r="H81" s="44">
        <v>100</v>
      </c>
      <c r="I81" s="44">
        <v>100</v>
      </c>
      <c r="J81" s="44">
        <v>99.440877241529165</v>
      </c>
      <c r="K81" s="44">
        <v>99.254446968998906</v>
      </c>
      <c r="L81" s="44">
        <v>99.254446968998906</v>
      </c>
      <c r="M81" s="44">
        <v>99.254446968998906</v>
      </c>
      <c r="N81" s="44">
        <v>99.254446968998906</v>
      </c>
      <c r="O81" s="44">
        <v>100.08895854880613</v>
      </c>
      <c r="P81" s="44">
        <v>100.08895854880613</v>
      </c>
      <c r="Q81" s="44">
        <v>100.08895854880613</v>
      </c>
      <c r="R81" s="44">
        <v>101.20987692364884</v>
      </c>
      <c r="S81" s="44">
        <v>101.2822491573216</v>
      </c>
      <c r="T81" s="44">
        <v>101.2822491573216</v>
      </c>
      <c r="U81" s="44">
        <v>103.60060402586373</v>
      </c>
      <c r="V81" s="44">
        <v>106.36081267638041</v>
      </c>
      <c r="W81" s="44">
        <v>107.19532425618762</v>
      </c>
      <c r="X81" s="44">
        <v>106.91993543485124</v>
      </c>
      <c r="Y81" s="44">
        <v>107.08950383346756</v>
      </c>
      <c r="Z81" s="44">
        <v>109.52674024372448</v>
      </c>
      <c r="AA81" s="44">
        <v>112.57101986172751</v>
      </c>
      <c r="AB81" s="44">
        <v>112.16063533343917</v>
      </c>
      <c r="AC81" s="44">
        <v>148.55510036818157</v>
      </c>
      <c r="AD81" s="56">
        <v>207.00462906221756</v>
      </c>
      <c r="AE81" s="56">
        <v>104.28235667555337</v>
      </c>
      <c r="AF81" s="56">
        <v>105.69337238265067</v>
      </c>
    </row>
    <row r="82" spans="2:32" hidden="1">
      <c r="B82" s="54" t="s">
        <v>99</v>
      </c>
      <c r="C82" s="55"/>
      <c r="D82" s="51"/>
      <c r="E82" s="63"/>
      <c r="F82" s="51"/>
      <c r="G82" s="52"/>
      <c r="H82" s="44">
        <v>100</v>
      </c>
      <c r="I82" s="44">
        <v>100.45091522532572</v>
      </c>
      <c r="J82" s="44">
        <v>100.34793172853051</v>
      </c>
      <c r="K82" s="44">
        <v>100.34793172853051</v>
      </c>
      <c r="L82" s="44">
        <v>103.07489326686343</v>
      </c>
      <c r="M82" s="44">
        <v>103.07489326686343</v>
      </c>
      <c r="N82" s="44">
        <v>104.66645919520627</v>
      </c>
      <c r="O82" s="44">
        <v>105.32014088294183</v>
      </c>
      <c r="P82" s="44">
        <v>105.32014088294183</v>
      </c>
      <c r="Q82" s="44">
        <v>105.57036615014387</v>
      </c>
      <c r="R82" s="44">
        <v>105.62003321842859</v>
      </c>
      <c r="S82" s="44">
        <v>107.71424667887958</v>
      </c>
      <c r="T82" s="44">
        <v>116.90116440268304</v>
      </c>
      <c r="U82" s="44">
        <v>120.70570301978557</v>
      </c>
      <c r="V82" s="44">
        <v>123.78142410745521</v>
      </c>
      <c r="W82" s="44">
        <v>123.85561000153959</v>
      </c>
      <c r="X82" s="44">
        <v>126.21124747247434</v>
      </c>
      <c r="Y82" s="44">
        <v>126.21130664068014</v>
      </c>
      <c r="Z82" s="44">
        <v>126.90886327932614</v>
      </c>
      <c r="AA82" s="44">
        <v>127.90121933487036</v>
      </c>
      <c r="AB82" s="44">
        <v>127.24827664907549</v>
      </c>
      <c r="AC82" s="44">
        <v>127.22683909696654</v>
      </c>
      <c r="AD82" s="56">
        <v>172.57424418634858</v>
      </c>
      <c r="AE82" s="56">
        <v>102.50569498134332</v>
      </c>
      <c r="AF82" s="56">
        <v>116.96303995690729</v>
      </c>
    </row>
    <row r="83" spans="2:32" hidden="1">
      <c r="B83" s="54" t="s">
        <v>105</v>
      </c>
      <c r="C83" s="55"/>
      <c r="D83" s="51"/>
      <c r="E83" s="63"/>
      <c r="F83" s="72"/>
      <c r="G83" s="52"/>
      <c r="H83" s="44">
        <v>100</v>
      </c>
      <c r="I83" s="44">
        <v>100.22078505325469</v>
      </c>
      <c r="J83" s="44">
        <v>100.22078505325469</v>
      </c>
      <c r="K83" s="44">
        <v>100.22078505325469</v>
      </c>
      <c r="L83" s="44">
        <v>96.785057289364318</v>
      </c>
      <c r="M83" s="44">
        <v>97.5872100675723</v>
      </c>
      <c r="N83" s="44">
        <v>97.845207836197346</v>
      </c>
      <c r="O83" s="44">
        <v>96.127343954252169</v>
      </c>
      <c r="P83" s="44">
        <v>96.127343954252169</v>
      </c>
      <c r="Q83" s="44">
        <v>103.96502664670261</v>
      </c>
      <c r="R83" s="44">
        <v>103.96502664670261</v>
      </c>
      <c r="S83" s="44">
        <v>106.2446042828841</v>
      </c>
      <c r="T83" s="44">
        <v>106.2446042828841</v>
      </c>
      <c r="U83" s="44">
        <v>106.2446042828841</v>
      </c>
      <c r="V83" s="44">
        <v>106.21624222059806</v>
      </c>
      <c r="W83" s="44">
        <v>106.21624222059806</v>
      </c>
      <c r="X83" s="44">
        <v>108.42136877079101</v>
      </c>
      <c r="Y83" s="44">
        <v>110.71328190638789</v>
      </c>
      <c r="Z83" s="44">
        <v>110.08344771578801</v>
      </c>
      <c r="AA83" s="44">
        <v>111.20656286052102</v>
      </c>
      <c r="AB83" s="44">
        <v>111.20026018001302</v>
      </c>
      <c r="AC83" s="44">
        <v>111.20026018001302</v>
      </c>
      <c r="AD83" s="56">
        <v>169.30142659958787</v>
      </c>
      <c r="AE83" s="56">
        <v>100.93480332148208</v>
      </c>
      <c r="AF83" s="56">
        <v>113.66013447733509</v>
      </c>
    </row>
    <row r="84" spans="2:32" hidden="1">
      <c r="B84" s="54" t="s">
        <v>110</v>
      </c>
      <c r="C84" s="55"/>
      <c r="D84" s="51"/>
      <c r="E84" s="51"/>
      <c r="F84" s="72"/>
      <c r="G84" s="52"/>
      <c r="H84" s="44">
        <v>100.00000000000001</v>
      </c>
      <c r="I84" s="44">
        <v>100.26075436537153</v>
      </c>
      <c r="J84" s="44">
        <v>100.00000000000001</v>
      </c>
      <c r="K84" s="44">
        <v>100.00000000000001</v>
      </c>
      <c r="L84" s="44">
        <v>100.5102533561704</v>
      </c>
      <c r="M84" s="44">
        <v>100.78402451095754</v>
      </c>
      <c r="N84" s="44">
        <v>102.61500473927688</v>
      </c>
      <c r="O84" s="44">
        <v>102.17368635808872</v>
      </c>
      <c r="P84" s="44">
        <v>102.17368635808872</v>
      </c>
      <c r="Q84" s="44">
        <v>102.23717386443624</v>
      </c>
      <c r="R84" s="44">
        <v>102.73316184537796</v>
      </c>
      <c r="S84" s="44">
        <v>104.77457110727237</v>
      </c>
      <c r="T84" s="44">
        <v>108.28445144887202</v>
      </c>
      <c r="U84" s="44">
        <v>109.5816578987202</v>
      </c>
      <c r="V84" s="44">
        <v>110.61310084458002</v>
      </c>
      <c r="W84" s="44">
        <v>110.61310084458002</v>
      </c>
      <c r="X84" s="44">
        <v>112.9014061207515</v>
      </c>
      <c r="Y84" s="44">
        <v>115.35164636901477</v>
      </c>
      <c r="Z84" s="44">
        <v>117.67751254872036</v>
      </c>
      <c r="AA84" s="44">
        <v>121.3570456098646</v>
      </c>
      <c r="AB84" s="44">
        <v>122.03080861918257</v>
      </c>
      <c r="AC84" s="44">
        <v>122.98326041657226</v>
      </c>
      <c r="AD84" s="56">
        <v>154.1999588003265</v>
      </c>
      <c r="AE84" s="56">
        <v>99.915881948735503</v>
      </c>
      <c r="AF84" s="56">
        <v>104.22068603508194</v>
      </c>
    </row>
    <row r="85" spans="2:32" hidden="1">
      <c r="B85" s="54" t="s">
        <v>117</v>
      </c>
      <c r="C85" s="55"/>
      <c r="D85" s="51"/>
      <c r="E85" s="63"/>
      <c r="F85" s="72"/>
      <c r="G85" s="52"/>
      <c r="H85" s="44">
        <v>100</v>
      </c>
      <c r="I85" s="44">
        <v>100</v>
      </c>
      <c r="J85" s="44">
        <v>103.08864359325052</v>
      </c>
      <c r="K85" s="44">
        <v>105.29986355070461</v>
      </c>
      <c r="L85" s="44">
        <v>105.29986355070461</v>
      </c>
      <c r="M85" s="44">
        <v>105.29986355070461</v>
      </c>
      <c r="N85" s="44">
        <v>105.29986355070461</v>
      </c>
      <c r="O85" s="44">
        <v>106.89497514940452</v>
      </c>
      <c r="P85" s="44">
        <v>106.89497514940452</v>
      </c>
      <c r="Q85" s="44">
        <v>106.89497514940452</v>
      </c>
      <c r="R85" s="44">
        <v>106.89497514940452</v>
      </c>
      <c r="S85" s="44">
        <v>106.89497514940452</v>
      </c>
      <c r="T85" s="44">
        <v>107.09280617847962</v>
      </c>
      <c r="U85" s="44">
        <v>110.24155213419583</v>
      </c>
      <c r="V85" s="44">
        <v>109.67800871482871</v>
      </c>
      <c r="W85" s="44">
        <v>109.69837775408294</v>
      </c>
      <c r="X85" s="44">
        <v>109.90885782637669</v>
      </c>
      <c r="Y85" s="44">
        <v>109.90206814662525</v>
      </c>
      <c r="Z85" s="44">
        <v>109.90206814662525</v>
      </c>
      <c r="AA85" s="44">
        <v>109.90885782637669</v>
      </c>
      <c r="AB85" s="44">
        <v>110.92052010933695</v>
      </c>
      <c r="AC85" s="44">
        <v>110.92052010933695</v>
      </c>
      <c r="AD85" s="56">
        <v>126.49687069851078</v>
      </c>
      <c r="AE85" s="56">
        <v>100.78779045708359</v>
      </c>
      <c r="AF85" s="56">
        <v>103.02324995802579</v>
      </c>
    </row>
    <row r="86" spans="2:32" hidden="1">
      <c r="B86" s="54" t="s">
        <v>121</v>
      </c>
      <c r="C86" s="55"/>
      <c r="D86" s="51"/>
      <c r="E86" s="63"/>
      <c r="F86" s="86"/>
      <c r="G86" s="52"/>
      <c r="H86" s="44">
        <v>100</v>
      </c>
      <c r="I86" s="44">
        <v>100</v>
      </c>
      <c r="J86" s="44">
        <v>107.27784860847136</v>
      </c>
      <c r="K86" s="44">
        <v>111.57608836365689</v>
      </c>
      <c r="L86" s="44">
        <v>106.76836645717074</v>
      </c>
      <c r="M86" s="44">
        <v>111.31298274712012</v>
      </c>
      <c r="N86" s="44">
        <v>120.70672447967704</v>
      </c>
      <c r="O86" s="44">
        <v>117.55745312188824</v>
      </c>
      <c r="P86" s="44">
        <v>119.01208065547924</v>
      </c>
      <c r="Q86" s="44">
        <v>114.43784122788756</v>
      </c>
      <c r="R86" s="44">
        <v>114.03401929841863</v>
      </c>
      <c r="S86" s="44">
        <v>114.32781106628677</v>
      </c>
      <c r="T86" s="44">
        <v>114.32781106628677</v>
      </c>
      <c r="U86" s="44">
        <v>121.62149067568477</v>
      </c>
      <c r="V86" s="44">
        <v>121.10270314125962</v>
      </c>
      <c r="W86" s="44">
        <v>121.10270314125962</v>
      </c>
      <c r="X86" s="44">
        <v>120.41398220174936</v>
      </c>
      <c r="Y86" s="44">
        <v>121.07685693508043</v>
      </c>
      <c r="Z86" s="44">
        <v>113.03008387262767</v>
      </c>
      <c r="AA86" s="44">
        <v>121.94090463560751</v>
      </c>
      <c r="AB86" s="44">
        <v>129.21310964266692</v>
      </c>
      <c r="AC86" s="44">
        <v>129.21310964266692</v>
      </c>
      <c r="AD86" s="56">
        <v>135.61969921226608</v>
      </c>
      <c r="AE86" s="56">
        <v>101.15520033822227</v>
      </c>
      <c r="AF86" s="56">
        <v>104.17451226060102</v>
      </c>
    </row>
    <row r="87" spans="2:32" hidden="1">
      <c r="B87" s="54" t="s">
        <v>125</v>
      </c>
      <c r="C87" s="55"/>
      <c r="D87" s="51"/>
      <c r="E87" s="63"/>
      <c r="F87" s="86"/>
      <c r="G87" s="52"/>
      <c r="H87" s="44">
        <v>100.00000000000001</v>
      </c>
      <c r="I87" s="44">
        <v>100.00000000000001</v>
      </c>
      <c r="J87" s="44">
        <v>100.00000000000001</v>
      </c>
      <c r="K87" s="44">
        <v>100.00000000000001</v>
      </c>
      <c r="L87" s="44">
        <v>100.00000000000001</v>
      </c>
      <c r="M87" s="44">
        <v>100.00000000000001</v>
      </c>
      <c r="N87" s="44">
        <v>100.00000000000001</v>
      </c>
      <c r="O87" s="44">
        <v>100.00000000000001</v>
      </c>
      <c r="P87" s="44">
        <v>100.00000000000001</v>
      </c>
      <c r="Q87" s="44">
        <v>100.00000000000001</v>
      </c>
      <c r="R87" s="44">
        <v>100.00000000000001</v>
      </c>
      <c r="S87" s="44">
        <v>100.00000000000001</v>
      </c>
      <c r="T87" s="44">
        <v>100.00000000000001</v>
      </c>
      <c r="U87" s="44">
        <v>100.00000000000001</v>
      </c>
      <c r="V87" s="44">
        <v>100.00000000000001</v>
      </c>
      <c r="W87" s="44">
        <v>100.00000000000001</v>
      </c>
      <c r="X87" s="44">
        <v>100.00000000000001</v>
      </c>
      <c r="Y87" s="44">
        <v>100.00000000000001</v>
      </c>
      <c r="Z87" s="44">
        <v>100.00000000000001</v>
      </c>
      <c r="AA87" s="44">
        <v>100.00000000000001</v>
      </c>
      <c r="AB87" s="44">
        <v>100.00000000000001</v>
      </c>
      <c r="AC87" s="44">
        <v>100.00000000000001</v>
      </c>
      <c r="AD87" s="56">
        <v>100.19265170541239</v>
      </c>
      <c r="AE87" s="56">
        <v>99.929204177264808</v>
      </c>
      <c r="AF87" s="56">
        <v>100.86833260117149</v>
      </c>
    </row>
    <row r="88" spans="2:32" hidden="1">
      <c r="B88" s="54" t="s">
        <v>126</v>
      </c>
      <c r="C88" s="55"/>
      <c r="D88" s="51"/>
      <c r="E88" s="51"/>
      <c r="F88" s="88"/>
      <c r="G88" s="52"/>
      <c r="H88" s="44">
        <v>100</v>
      </c>
      <c r="I88" s="44">
        <v>100</v>
      </c>
      <c r="J88" s="44">
        <v>100</v>
      </c>
      <c r="K88" s="44">
        <v>100</v>
      </c>
      <c r="L88" s="44">
        <v>100</v>
      </c>
      <c r="M88" s="44">
        <v>100</v>
      </c>
      <c r="N88" s="44">
        <v>100.09431813523176</v>
      </c>
      <c r="O88" s="44">
        <v>100.03910607534335</v>
      </c>
      <c r="P88" s="44">
        <v>100.03910607534335</v>
      </c>
      <c r="Q88" s="44">
        <v>100.03910607534335</v>
      </c>
      <c r="R88" s="44">
        <v>100.03910607534335</v>
      </c>
      <c r="S88" s="44">
        <v>99.988316480339876</v>
      </c>
      <c r="T88" s="44">
        <v>101.42820395105718</v>
      </c>
      <c r="U88" s="44">
        <v>102.46873010739408</v>
      </c>
      <c r="V88" s="44">
        <v>102.33329118738479</v>
      </c>
      <c r="W88" s="44">
        <v>102.33329118738479</v>
      </c>
      <c r="X88" s="44">
        <v>102.33329118738479</v>
      </c>
      <c r="Y88" s="44">
        <v>102.33329118738479</v>
      </c>
      <c r="Z88" s="44">
        <v>102.33329118738479</v>
      </c>
      <c r="AA88" s="44">
        <v>102.33329118738479</v>
      </c>
      <c r="AB88" s="44">
        <v>104.19045830649958</v>
      </c>
      <c r="AC88" s="44">
        <v>104.19045830649958</v>
      </c>
      <c r="AD88" s="56">
        <v>104.179870978095</v>
      </c>
      <c r="AE88" s="56">
        <v>100.56100903870279</v>
      </c>
      <c r="AF88" s="56">
        <v>100.68048856806074</v>
      </c>
    </row>
    <row r="89" spans="2:32" hidden="1">
      <c r="B89" s="54" t="s">
        <v>130</v>
      </c>
      <c r="C89" s="55"/>
      <c r="D89" s="51"/>
      <c r="E89" s="63"/>
      <c r="F89" s="72"/>
      <c r="G89" s="52"/>
      <c r="H89" s="44">
        <v>100</v>
      </c>
      <c r="I89" s="44">
        <v>100</v>
      </c>
      <c r="J89" s="44">
        <v>100</v>
      </c>
      <c r="K89" s="44">
        <v>100</v>
      </c>
      <c r="L89" s="44">
        <v>100</v>
      </c>
      <c r="M89" s="44">
        <v>100</v>
      </c>
      <c r="N89" s="44">
        <v>100</v>
      </c>
      <c r="O89" s="44">
        <v>100</v>
      </c>
      <c r="P89" s="44">
        <v>128.57142857142858</v>
      </c>
      <c r="Q89" s="44">
        <v>128.57142857142858</v>
      </c>
      <c r="R89" s="44">
        <v>128.57142857142858</v>
      </c>
      <c r="S89" s="44">
        <v>128.57142857142858</v>
      </c>
      <c r="T89" s="44">
        <v>128.57142857142858</v>
      </c>
      <c r="U89" s="44">
        <v>128.57142857142858</v>
      </c>
      <c r="V89" s="44">
        <v>128.57142857142858</v>
      </c>
      <c r="W89" s="44">
        <v>128.57142857142858</v>
      </c>
      <c r="X89" s="44">
        <v>128.57142857142858</v>
      </c>
      <c r="Y89" s="44">
        <v>128.57142857142858</v>
      </c>
      <c r="Z89" s="44">
        <v>128.57142857142858</v>
      </c>
      <c r="AA89" s="44">
        <v>128.57142857142858</v>
      </c>
      <c r="AB89" s="44">
        <v>152.38095238095238</v>
      </c>
      <c r="AC89" s="44">
        <v>152.38095238095238</v>
      </c>
      <c r="AD89" s="56">
        <v>219.04761904761907</v>
      </c>
      <c r="AE89" s="56">
        <v>100</v>
      </c>
      <c r="AF89" s="56">
        <v>116.94915254237289</v>
      </c>
    </row>
    <row r="90" spans="2:32" hidden="1">
      <c r="B90" s="54" t="s">
        <v>131</v>
      </c>
      <c r="C90" s="55"/>
      <c r="D90" s="51"/>
      <c r="E90" s="63"/>
      <c r="F90" s="72"/>
      <c r="G90" s="52"/>
      <c r="H90" s="44">
        <v>100</v>
      </c>
      <c r="I90" s="44">
        <v>100</v>
      </c>
      <c r="J90" s="44">
        <v>100</v>
      </c>
      <c r="K90" s="44">
        <v>100</v>
      </c>
      <c r="L90" s="44">
        <v>100</v>
      </c>
      <c r="M90" s="44">
        <v>102.63515992172829</v>
      </c>
      <c r="N90" s="44">
        <v>102.63515992172829</v>
      </c>
      <c r="O90" s="44">
        <v>102.63515992172829</v>
      </c>
      <c r="P90" s="44">
        <v>102.77788596851848</v>
      </c>
      <c r="Q90" s="44">
        <v>102.77788596851848</v>
      </c>
      <c r="R90" s="44">
        <v>113.31852565543164</v>
      </c>
      <c r="S90" s="44">
        <v>113.31852565543164</v>
      </c>
      <c r="T90" s="44">
        <v>113.31852565543164</v>
      </c>
      <c r="U90" s="44">
        <v>113.31852565543164</v>
      </c>
      <c r="V90" s="44">
        <v>115.45941635728435</v>
      </c>
      <c r="W90" s="44">
        <v>115.45941635728435</v>
      </c>
      <c r="X90" s="44">
        <v>115.45941635728435</v>
      </c>
      <c r="Y90" s="44">
        <v>115.45941635728435</v>
      </c>
      <c r="Z90" s="44">
        <v>115.45941635728435</v>
      </c>
      <c r="AA90" s="44">
        <v>115.45941635728435</v>
      </c>
      <c r="AB90" s="44">
        <v>115.45941635728435</v>
      </c>
      <c r="AC90" s="44">
        <v>115.45941635728435</v>
      </c>
      <c r="AD90" s="56">
        <v>213.0882839149584</v>
      </c>
      <c r="AE90" s="56">
        <v>100</v>
      </c>
      <c r="AF90" s="56">
        <v>115.55217611650224</v>
      </c>
    </row>
    <row r="91" spans="2:32" ht="13.5" hidden="1" thickBot="1">
      <c r="B91" s="91" t="s">
        <v>134</v>
      </c>
      <c r="C91" s="99"/>
      <c r="D91" s="93"/>
      <c r="E91" s="94"/>
      <c r="F91" s="100"/>
      <c r="G91" s="96"/>
      <c r="H91" s="45">
        <v>99.999999999999986</v>
      </c>
      <c r="I91" s="45">
        <v>102.66766279869972</v>
      </c>
      <c r="J91" s="45">
        <v>102.66766279869972</v>
      </c>
      <c r="K91" s="45">
        <v>102.66766279869972</v>
      </c>
      <c r="L91" s="45">
        <v>102.66766279869972</v>
      </c>
      <c r="M91" s="45">
        <v>102.66766279869972</v>
      </c>
      <c r="N91" s="45">
        <v>103.66290135046476</v>
      </c>
      <c r="O91" s="45">
        <v>102.63679898458696</v>
      </c>
      <c r="P91" s="45">
        <v>102.63679898458696</v>
      </c>
      <c r="Q91" s="45">
        <v>102.63679898458696</v>
      </c>
      <c r="R91" s="45">
        <v>102.19596033646278</v>
      </c>
      <c r="S91" s="45">
        <v>102.19596033646278</v>
      </c>
      <c r="T91" s="45">
        <v>102.19596033646278</v>
      </c>
      <c r="U91" s="45">
        <v>106.06340152232085</v>
      </c>
      <c r="V91" s="45">
        <v>105.92806818422751</v>
      </c>
      <c r="W91" s="45">
        <v>105.91656407322874</v>
      </c>
      <c r="X91" s="45">
        <v>110.45493607096078</v>
      </c>
      <c r="Y91" s="45">
        <v>110.59108519917768</v>
      </c>
      <c r="Z91" s="45">
        <v>110.97288726370218</v>
      </c>
      <c r="AA91" s="45">
        <v>112.68913337656717</v>
      </c>
      <c r="AB91" s="45">
        <v>112.49573478574138</v>
      </c>
      <c r="AC91" s="45">
        <v>112.49573478574138</v>
      </c>
      <c r="AD91" s="101">
        <v>159.06116163604844</v>
      </c>
      <c r="AE91" s="101">
        <v>103.55772585693741</v>
      </c>
      <c r="AF91" s="101">
        <v>116.87386307626515</v>
      </c>
    </row>
    <row r="92" spans="2:32" hidden="1"/>
    <row r="93" spans="2:32" hidden="1"/>
    <row r="94" spans="2:32" hidden="1"/>
    <row r="95" spans="2:32" hidden="1"/>
  </sheetData>
  <mergeCells count="4">
    <mergeCell ref="D1:AD1"/>
    <mergeCell ref="AD2:AF2"/>
    <mergeCell ref="B3:G4"/>
    <mergeCell ref="B67:G68"/>
  </mergeCells>
  <conditionalFormatting sqref="B6:F58 AD6:AF58 B70:F91 AD70:AF91">
    <cfRule type="cellIs" dxfId="0" priority="6" stopIfTrue="1" operator="lessThan">
      <formula>0.001</formula>
    </cfRule>
  </conditionalFormatting>
  <pageMargins left="0.17" right="0.16" top="0.28000000000000003" bottom="0.26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workbookViewId="0">
      <selection activeCell="J81" sqref="J81"/>
    </sheetView>
  </sheetViews>
  <sheetFormatPr defaultColWidth="11.42578125" defaultRowHeight="15"/>
  <cols>
    <col min="1" max="1" width="7.85546875" style="5" customWidth="1"/>
    <col min="2" max="2" width="9.42578125" style="5" customWidth="1"/>
    <col min="3" max="3" width="11.7109375" style="5" customWidth="1"/>
    <col min="4" max="4" width="11.5703125" style="5" customWidth="1"/>
    <col min="5" max="6" width="7" style="5" customWidth="1"/>
    <col min="7" max="7" width="10.7109375" style="5" customWidth="1"/>
    <col min="8" max="8" width="11.85546875" style="5" customWidth="1"/>
    <col min="9" max="9" width="0.28515625" style="5" customWidth="1"/>
    <col min="10" max="10" width="10.28515625" style="5" customWidth="1"/>
    <col min="11" max="11" width="10.5703125" style="5" customWidth="1"/>
    <col min="12" max="12" width="10.85546875" style="5" customWidth="1"/>
    <col min="13" max="13" width="12.5703125" style="5" customWidth="1"/>
    <col min="14" max="14" width="11.28515625" style="5" customWidth="1"/>
    <col min="15" max="15" width="10.42578125" style="5" customWidth="1"/>
    <col min="16" max="16" width="11.5703125" style="5" customWidth="1"/>
    <col min="17" max="17" width="12.28515625" style="5" customWidth="1"/>
    <col min="18" max="18" width="6.28515625" style="5" customWidth="1"/>
    <col min="19" max="19" width="9" style="5" hidden="1" customWidth="1"/>
    <col min="20" max="20" width="23.85546875" style="5" hidden="1" customWidth="1"/>
    <col min="21" max="21" width="0" style="5" hidden="1" customWidth="1"/>
    <col min="22" max="22" width="14.28515625" style="5" hidden="1" customWidth="1"/>
    <col min="23" max="35" width="0" style="5" hidden="1" customWidth="1"/>
    <col min="36" max="252" width="11.42578125" style="5"/>
    <col min="253" max="253" width="6.28515625" style="5" customWidth="1"/>
    <col min="254" max="254" width="8.28515625" style="5" bestFit="1" customWidth="1"/>
    <col min="255" max="255" width="10.140625" style="5" customWidth="1"/>
    <col min="256" max="256" width="10" style="5" customWidth="1"/>
    <col min="257" max="258" width="8.28515625" style="5" customWidth="1"/>
    <col min="259" max="259" width="7.5703125" style="5" bestFit="1" customWidth="1"/>
    <col min="260" max="260" width="8" style="5" bestFit="1" customWidth="1"/>
    <col min="261" max="262" width="9.28515625" style="5" customWidth="1"/>
    <col min="263" max="263" width="10" style="5" customWidth="1"/>
    <col min="264" max="264" width="9.42578125" style="5" customWidth="1"/>
    <col min="265" max="265" width="0" style="5" hidden="1" customWidth="1"/>
    <col min="266" max="267" width="8.28515625" style="5" customWidth="1"/>
    <col min="268" max="268" width="8.85546875" style="5" customWidth="1"/>
    <col min="269" max="269" width="8.28515625" style="5" customWidth="1"/>
    <col min="270" max="271" width="9.140625" style="5" customWidth="1"/>
    <col min="272" max="272" width="11" style="5" customWidth="1"/>
    <col min="273" max="273" width="10" style="5" customWidth="1"/>
    <col min="274" max="508" width="11.42578125" style="5"/>
    <col min="509" max="509" width="6.28515625" style="5" customWidth="1"/>
    <col min="510" max="510" width="8.28515625" style="5" bestFit="1" customWidth="1"/>
    <col min="511" max="511" width="10.140625" style="5" customWidth="1"/>
    <col min="512" max="512" width="10" style="5" customWidth="1"/>
    <col min="513" max="514" width="8.28515625" style="5" customWidth="1"/>
    <col min="515" max="515" width="7.5703125" style="5" bestFit="1" customWidth="1"/>
    <col min="516" max="516" width="8" style="5" bestFit="1" customWidth="1"/>
    <col min="517" max="518" width="9.28515625" style="5" customWidth="1"/>
    <col min="519" max="519" width="10" style="5" customWidth="1"/>
    <col min="520" max="520" width="9.42578125" style="5" customWidth="1"/>
    <col min="521" max="521" width="0" style="5" hidden="1" customWidth="1"/>
    <col min="522" max="523" width="8.28515625" style="5" customWidth="1"/>
    <col min="524" max="524" width="8.85546875" style="5" customWidth="1"/>
    <col min="525" max="525" width="8.28515625" style="5" customWidth="1"/>
    <col min="526" max="527" width="9.140625" style="5" customWidth="1"/>
    <col min="528" max="528" width="11" style="5" customWidth="1"/>
    <col min="529" max="529" width="10" style="5" customWidth="1"/>
    <col min="530" max="764" width="11.42578125" style="5"/>
    <col min="765" max="765" width="6.28515625" style="5" customWidth="1"/>
    <col min="766" max="766" width="8.28515625" style="5" bestFit="1" customWidth="1"/>
    <col min="767" max="767" width="10.140625" style="5" customWidth="1"/>
    <col min="768" max="768" width="10" style="5" customWidth="1"/>
    <col min="769" max="770" width="8.28515625" style="5" customWidth="1"/>
    <col min="771" max="771" width="7.5703125" style="5" bestFit="1" customWidth="1"/>
    <col min="772" max="772" width="8" style="5" bestFit="1" customWidth="1"/>
    <col min="773" max="774" width="9.28515625" style="5" customWidth="1"/>
    <col min="775" max="775" width="10" style="5" customWidth="1"/>
    <col min="776" max="776" width="9.42578125" style="5" customWidth="1"/>
    <col min="777" max="777" width="0" style="5" hidden="1" customWidth="1"/>
    <col min="778" max="779" width="8.28515625" style="5" customWidth="1"/>
    <col min="780" max="780" width="8.85546875" style="5" customWidth="1"/>
    <col min="781" max="781" width="8.28515625" style="5" customWidth="1"/>
    <col min="782" max="783" width="9.140625" style="5" customWidth="1"/>
    <col min="784" max="784" width="11" style="5" customWidth="1"/>
    <col min="785" max="785" width="10" style="5" customWidth="1"/>
    <col min="786" max="1020" width="11.42578125" style="5"/>
    <col min="1021" max="1021" width="6.28515625" style="5" customWidth="1"/>
    <col min="1022" max="1022" width="8.28515625" style="5" bestFit="1" customWidth="1"/>
    <col min="1023" max="1023" width="10.140625" style="5" customWidth="1"/>
    <col min="1024" max="1024" width="10" style="5" customWidth="1"/>
    <col min="1025" max="1026" width="8.28515625" style="5" customWidth="1"/>
    <col min="1027" max="1027" width="7.5703125" style="5" bestFit="1" customWidth="1"/>
    <col min="1028" max="1028" width="8" style="5" bestFit="1" customWidth="1"/>
    <col min="1029" max="1030" width="9.28515625" style="5" customWidth="1"/>
    <col min="1031" max="1031" width="10" style="5" customWidth="1"/>
    <col min="1032" max="1032" width="9.42578125" style="5" customWidth="1"/>
    <col min="1033" max="1033" width="0" style="5" hidden="1" customWidth="1"/>
    <col min="1034" max="1035" width="8.28515625" style="5" customWidth="1"/>
    <col min="1036" max="1036" width="8.85546875" style="5" customWidth="1"/>
    <col min="1037" max="1037" width="8.28515625" style="5" customWidth="1"/>
    <col min="1038" max="1039" width="9.140625" style="5" customWidth="1"/>
    <col min="1040" max="1040" width="11" style="5" customWidth="1"/>
    <col min="1041" max="1041" width="10" style="5" customWidth="1"/>
    <col min="1042" max="1276" width="11.42578125" style="5"/>
    <col min="1277" max="1277" width="6.28515625" style="5" customWidth="1"/>
    <col min="1278" max="1278" width="8.28515625" style="5" bestFit="1" customWidth="1"/>
    <col min="1279" max="1279" width="10.140625" style="5" customWidth="1"/>
    <col min="1280" max="1280" width="10" style="5" customWidth="1"/>
    <col min="1281" max="1282" width="8.28515625" style="5" customWidth="1"/>
    <col min="1283" max="1283" width="7.5703125" style="5" bestFit="1" customWidth="1"/>
    <col min="1284" max="1284" width="8" style="5" bestFit="1" customWidth="1"/>
    <col min="1285" max="1286" width="9.28515625" style="5" customWidth="1"/>
    <col min="1287" max="1287" width="10" style="5" customWidth="1"/>
    <col min="1288" max="1288" width="9.42578125" style="5" customWidth="1"/>
    <col min="1289" max="1289" width="0" style="5" hidden="1" customWidth="1"/>
    <col min="1290" max="1291" width="8.28515625" style="5" customWidth="1"/>
    <col min="1292" max="1292" width="8.85546875" style="5" customWidth="1"/>
    <col min="1293" max="1293" width="8.28515625" style="5" customWidth="1"/>
    <col min="1294" max="1295" width="9.140625" style="5" customWidth="1"/>
    <col min="1296" max="1296" width="11" style="5" customWidth="1"/>
    <col min="1297" max="1297" width="10" style="5" customWidth="1"/>
    <col min="1298" max="1532" width="11.42578125" style="5"/>
    <col min="1533" max="1533" width="6.28515625" style="5" customWidth="1"/>
    <col min="1534" max="1534" width="8.28515625" style="5" bestFit="1" customWidth="1"/>
    <col min="1535" max="1535" width="10.140625" style="5" customWidth="1"/>
    <col min="1536" max="1536" width="10" style="5" customWidth="1"/>
    <col min="1537" max="1538" width="8.28515625" style="5" customWidth="1"/>
    <col min="1539" max="1539" width="7.5703125" style="5" bestFit="1" customWidth="1"/>
    <col min="1540" max="1540" width="8" style="5" bestFit="1" customWidth="1"/>
    <col min="1541" max="1542" width="9.28515625" style="5" customWidth="1"/>
    <col min="1543" max="1543" width="10" style="5" customWidth="1"/>
    <col min="1544" max="1544" width="9.42578125" style="5" customWidth="1"/>
    <col min="1545" max="1545" width="0" style="5" hidden="1" customWidth="1"/>
    <col min="1546" max="1547" width="8.28515625" style="5" customWidth="1"/>
    <col min="1548" max="1548" width="8.85546875" style="5" customWidth="1"/>
    <col min="1549" max="1549" width="8.28515625" style="5" customWidth="1"/>
    <col min="1550" max="1551" width="9.140625" style="5" customWidth="1"/>
    <col min="1552" max="1552" width="11" style="5" customWidth="1"/>
    <col min="1553" max="1553" width="10" style="5" customWidth="1"/>
    <col min="1554" max="1788" width="11.42578125" style="5"/>
    <col min="1789" max="1789" width="6.28515625" style="5" customWidth="1"/>
    <col min="1790" max="1790" width="8.28515625" style="5" bestFit="1" customWidth="1"/>
    <col min="1791" max="1791" width="10.140625" style="5" customWidth="1"/>
    <col min="1792" max="1792" width="10" style="5" customWidth="1"/>
    <col min="1793" max="1794" width="8.28515625" style="5" customWidth="1"/>
    <col min="1795" max="1795" width="7.5703125" style="5" bestFit="1" customWidth="1"/>
    <col min="1796" max="1796" width="8" style="5" bestFit="1" customWidth="1"/>
    <col min="1797" max="1798" width="9.28515625" style="5" customWidth="1"/>
    <col min="1799" max="1799" width="10" style="5" customWidth="1"/>
    <col min="1800" max="1800" width="9.42578125" style="5" customWidth="1"/>
    <col min="1801" max="1801" width="0" style="5" hidden="1" customWidth="1"/>
    <col min="1802" max="1803" width="8.28515625" style="5" customWidth="1"/>
    <col min="1804" max="1804" width="8.85546875" style="5" customWidth="1"/>
    <col min="1805" max="1805" width="8.28515625" style="5" customWidth="1"/>
    <col min="1806" max="1807" width="9.140625" style="5" customWidth="1"/>
    <col min="1808" max="1808" width="11" style="5" customWidth="1"/>
    <col min="1809" max="1809" width="10" style="5" customWidth="1"/>
    <col min="1810" max="2044" width="11.42578125" style="5"/>
    <col min="2045" max="2045" width="6.28515625" style="5" customWidth="1"/>
    <col min="2046" max="2046" width="8.28515625" style="5" bestFit="1" customWidth="1"/>
    <col min="2047" max="2047" width="10.140625" style="5" customWidth="1"/>
    <col min="2048" max="2048" width="10" style="5" customWidth="1"/>
    <col min="2049" max="2050" width="8.28515625" style="5" customWidth="1"/>
    <col min="2051" max="2051" width="7.5703125" style="5" bestFit="1" customWidth="1"/>
    <col min="2052" max="2052" width="8" style="5" bestFit="1" customWidth="1"/>
    <col min="2053" max="2054" width="9.28515625" style="5" customWidth="1"/>
    <col min="2055" max="2055" width="10" style="5" customWidth="1"/>
    <col min="2056" max="2056" width="9.42578125" style="5" customWidth="1"/>
    <col min="2057" max="2057" width="0" style="5" hidden="1" customWidth="1"/>
    <col min="2058" max="2059" width="8.28515625" style="5" customWidth="1"/>
    <col min="2060" max="2060" width="8.85546875" style="5" customWidth="1"/>
    <col min="2061" max="2061" width="8.28515625" style="5" customWidth="1"/>
    <col min="2062" max="2063" width="9.140625" style="5" customWidth="1"/>
    <col min="2064" max="2064" width="11" style="5" customWidth="1"/>
    <col min="2065" max="2065" width="10" style="5" customWidth="1"/>
    <col min="2066" max="2300" width="11.42578125" style="5"/>
    <col min="2301" max="2301" width="6.28515625" style="5" customWidth="1"/>
    <col min="2302" max="2302" width="8.28515625" style="5" bestFit="1" customWidth="1"/>
    <col min="2303" max="2303" width="10.140625" style="5" customWidth="1"/>
    <col min="2304" max="2304" width="10" style="5" customWidth="1"/>
    <col min="2305" max="2306" width="8.28515625" style="5" customWidth="1"/>
    <col min="2307" max="2307" width="7.5703125" style="5" bestFit="1" customWidth="1"/>
    <col min="2308" max="2308" width="8" style="5" bestFit="1" customWidth="1"/>
    <col min="2309" max="2310" width="9.28515625" style="5" customWidth="1"/>
    <col min="2311" max="2311" width="10" style="5" customWidth="1"/>
    <col min="2312" max="2312" width="9.42578125" style="5" customWidth="1"/>
    <col min="2313" max="2313" width="0" style="5" hidden="1" customWidth="1"/>
    <col min="2314" max="2315" width="8.28515625" style="5" customWidth="1"/>
    <col min="2316" max="2316" width="8.85546875" style="5" customWidth="1"/>
    <col min="2317" max="2317" width="8.28515625" style="5" customWidth="1"/>
    <col min="2318" max="2319" width="9.140625" style="5" customWidth="1"/>
    <col min="2320" max="2320" width="11" style="5" customWidth="1"/>
    <col min="2321" max="2321" width="10" style="5" customWidth="1"/>
    <col min="2322" max="2556" width="11.42578125" style="5"/>
    <col min="2557" max="2557" width="6.28515625" style="5" customWidth="1"/>
    <col min="2558" max="2558" width="8.28515625" style="5" bestFit="1" customWidth="1"/>
    <col min="2559" max="2559" width="10.140625" style="5" customWidth="1"/>
    <col min="2560" max="2560" width="10" style="5" customWidth="1"/>
    <col min="2561" max="2562" width="8.28515625" style="5" customWidth="1"/>
    <col min="2563" max="2563" width="7.5703125" style="5" bestFit="1" customWidth="1"/>
    <col min="2564" max="2564" width="8" style="5" bestFit="1" customWidth="1"/>
    <col min="2565" max="2566" width="9.28515625" style="5" customWidth="1"/>
    <col min="2567" max="2567" width="10" style="5" customWidth="1"/>
    <col min="2568" max="2568" width="9.42578125" style="5" customWidth="1"/>
    <col min="2569" max="2569" width="0" style="5" hidden="1" customWidth="1"/>
    <col min="2570" max="2571" width="8.28515625" style="5" customWidth="1"/>
    <col min="2572" max="2572" width="8.85546875" style="5" customWidth="1"/>
    <col min="2573" max="2573" width="8.28515625" style="5" customWidth="1"/>
    <col min="2574" max="2575" width="9.140625" style="5" customWidth="1"/>
    <col min="2576" max="2576" width="11" style="5" customWidth="1"/>
    <col min="2577" max="2577" width="10" style="5" customWidth="1"/>
    <col min="2578" max="2812" width="11.42578125" style="5"/>
    <col min="2813" max="2813" width="6.28515625" style="5" customWidth="1"/>
    <col min="2814" max="2814" width="8.28515625" style="5" bestFit="1" customWidth="1"/>
    <col min="2815" max="2815" width="10.140625" style="5" customWidth="1"/>
    <col min="2816" max="2816" width="10" style="5" customWidth="1"/>
    <col min="2817" max="2818" width="8.28515625" style="5" customWidth="1"/>
    <col min="2819" max="2819" width="7.5703125" style="5" bestFit="1" customWidth="1"/>
    <col min="2820" max="2820" width="8" style="5" bestFit="1" customWidth="1"/>
    <col min="2821" max="2822" width="9.28515625" style="5" customWidth="1"/>
    <col min="2823" max="2823" width="10" style="5" customWidth="1"/>
    <col min="2824" max="2824" width="9.42578125" style="5" customWidth="1"/>
    <col min="2825" max="2825" width="0" style="5" hidden="1" customWidth="1"/>
    <col min="2826" max="2827" width="8.28515625" style="5" customWidth="1"/>
    <col min="2828" max="2828" width="8.85546875" style="5" customWidth="1"/>
    <col min="2829" max="2829" width="8.28515625" style="5" customWidth="1"/>
    <col min="2830" max="2831" width="9.140625" style="5" customWidth="1"/>
    <col min="2832" max="2832" width="11" style="5" customWidth="1"/>
    <col min="2833" max="2833" width="10" style="5" customWidth="1"/>
    <col min="2834" max="3068" width="11.42578125" style="5"/>
    <col min="3069" max="3069" width="6.28515625" style="5" customWidth="1"/>
    <col min="3070" max="3070" width="8.28515625" style="5" bestFit="1" customWidth="1"/>
    <col min="3071" max="3071" width="10.140625" style="5" customWidth="1"/>
    <col min="3072" max="3072" width="10" style="5" customWidth="1"/>
    <col min="3073" max="3074" width="8.28515625" style="5" customWidth="1"/>
    <col min="3075" max="3075" width="7.5703125" style="5" bestFit="1" customWidth="1"/>
    <col min="3076" max="3076" width="8" style="5" bestFit="1" customWidth="1"/>
    <col min="3077" max="3078" width="9.28515625" style="5" customWidth="1"/>
    <col min="3079" max="3079" width="10" style="5" customWidth="1"/>
    <col min="3080" max="3080" width="9.42578125" style="5" customWidth="1"/>
    <col min="3081" max="3081" width="0" style="5" hidden="1" customWidth="1"/>
    <col min="3082" max="3083" width="8.28515625" style="5" customWidth="1"/>
    <col min="3084" max="3084" width="8.85546875" style="5" customWidth="1"/>
    <col min="3085" max="3085" width="8.28515625" style="5" customWidth="1"/>
    <col min="3086" max="3087" width="9.140625" style="5" customWidth="1"/>
    <col min="3088" max="3088" width="11" style="5" customWidth="1"/>
    <col min="3089" max="3089" width="10" style="5" customWidth="1"/>
    <col min="3090" max="3324" width="11.42578125" style="5"/>
    <col min="3325" max="3325" width="6.28515625" style="5" customWidth="1"/>
    <col min="3326" max="3326" width="8.28515625" style="5" bestFit="1" customWidth="1"/>
    <col min="3327" max="3327" width="10.140625" style="5" customWidth="1"/>
    <col min="3328" max="3328" width="10" style="5" customWidth="1"/>
    <col min="3329" max="3330" width="8.28515625" style="5" customWidth="1"/>
    <col min="3331" max="3331" width="7.5703125" style="5" bestFit="1" customWidth="1"/>
    <col min="3332" max="3332" width="8" style="5" bestFit="1" customWidth="1"/>
    <col min="3333" max="3334" width="9.28515625" style="5" customWidth="1"/>
    <col min="3335" max="3335" width="10" style="5" customWidth="1"/>
    <col min="3336" max="3336" width="9.42578125" style="5" customWidth="1"/>
    <col min="3337" max="3337" width="0" style="5" hidden="1" customWidth="1"/>
    <col min="3338" max="3339" width="8.28515625" style="5" customWidth="1"/>
    <col min="3340" max="3340" width="8.85546875" style="5" customWidth="1"/>
    <col min="3341" max="3341" width="8.28515625" style="5" customWidth="1"/>
    <col min="3342" max="3343" width="9.140625" style="5" customWidth="1"/>
    <col min="3344" max="3344" width="11" style="5" customWidth="1"/>
    <col min="3345" max="3345" width="10" style="5" customWidth="1"/>
    <col min="3346" max="3580" width="11.42578125" style="5"/>
    <col min="3581" max="3581" width="6.28515625" style="5" customWidth="1"/>
    <col min="3582" max="3582" width="8.28515625" style="5" bestFit="1" customWidth="1"/>
    <col min="3583" max="3583" width="10.140625" style="5" customWidth="1"/>
    <col min="3584" max="3584" width="10" style="5" customWidth="1"/>
    <col min="3585" max="3586" width="8.28515625" style="5" customWidth="1"/>
    <col min="3587" max="3587" width="7.5703125" style="5" bestFit="1" customWidth="1"/>
    <col min="3588" max="3588" width="8" style="5" bestFit="1" customWidth="1"/>
    <col min="3589" max="3590" width="9.28515625" style="5" customWidth="1"/>
    <col min="3591" max="3591" width="10" style="5" customWidth="1"/>
    <col min="3592" max="3592" width="9.42578125" style="5" customWidth="1"/>
    <col min="3593" max="3593" width="0" style="5" hidden="1" customWidth="1"/>
    <col min="3594" max="3595" width="8.28515625" style="5" customWidth="1"/>
    <col min="3596" max="3596" width="8.85546875" style="5" customWidth="1"/>
    <col min="3597" max="3597" width="8.28515625" style="5" customWidth="1"/>
    <col min="3598" max="3599" width="9.140625" style="5" customWidth="1"/>
    <col min="3600" max="3600" width="11" style="5" customWidth="1"/>
    <col min="3601" max="3601" width="10" style="5" customWidth="1"/>
    <col min="3602" max="3836" width="11.42578125" style="5"/>
    <col min="3837" max="3837" width="6.28515625" style="5" customWidth="1"/>
    <col min="3838" max="3838" width="8.28515625" style="5" bestFit="1" customWidth="1"/>
    <col min="3839" max="3839" width="10.140625" style="5" customWidth="1"/>
    <col min="3840" max="3840" width="10" style="5" customWidth="1"/>
    <col min="3841" max="3842" width="8.28515625" style="5" customWidth="1"/>
    <col min="3843" max="3843" width="7.5703125" style="5" bestFit="1" customWidth="1"/>
    <col min="3844" max="3844" width="8" style="5" bestFit="1" customWidth="1"/>
    <col min="3845" max="3846" width="9.28515625" style="5" customWidth="1"/>
    <col min="3847" max="3847" width="10" style="5" customWidth="1"/>
    <col min="3848" max="3848" width="9.42578125" style="5" customWidth="1"/>
    <col min="3849" max="3849" width="0" style="5" hidden="1" customWidth="1"/>
    <col min="3850" max="3851" width="8.28515625" style="5" customWidth="1"/>
    <col min="3852" max="3852" width="8.85546875" style="5" customWidth="1"/>
    <col min="3853" max="3853" width="8.28515625" style="5" customWidth="1"/>
    <col min="3854" max="3855" width="9.140625" style="5" customWidth="1"/>
    <col min="3856" max="3856" width="11" style="5" customWidth="1"/>
    <col min="3857" max="3857" width="10" style="5" customWidth="1"/>
    <col min="3858" max="4092" width="11.42578125" style="5"/>
    <col min="4093" max="4093" width="6.28515625" style="5" customWidth="1"/>
    <col min="4094" max="4094" width="8.28515625" style="5" bestFit="1" customWidth="1"/>
    <col min="4095" max="4095" width="10.140625" style="5" customWidth="1"/>
    <col min="4096" max="4096" width="10" style="5" customWidth="1"/>
    <col min="4097" max="4098" width="8.28515625" style="5" customWidth="1"/>
    <col min="4099" max="4099" width="7.5703125" style="5" bestFit="1" customWidth="1"/>
    <col min="4100" max="4100" width="8" style="5" bestFit="1" customWidth="1"/>
    <col min="4101" max="4102" width="9.28515625" style="5" customWidth="1"/>
    <col min="4103" max="4103" width="10" style="5" customWidth="1"/>
    <col min="4104" max="4104" width="9.42578125" style="5" customWidth="1"/>
    <col min="4105" max="4105" width="0" style="5" hidden="1" customWidth="1"/>
    <col min="4106" max="4107" width="8.28515625" style="5" customWidth="1"/>
    <col min="4108" max="4108" width="8.85546875" style="5" customWidth="1"/>
    <col min="4109" max="4109" width="8.28515625" style="5" customWidth="1"/>
    <col min="4110" max="4111" width="9.140625" style="5" customWidth="1"/>
    <col min="4112" max="4112" width="11" style="5" customWidth="1"/>
    <col min="4113" max="4113" width="10" style="5" customWidth="1"/>
    <col min="4114" max="4348" width="11.42578125" style="5"/>
    <col min="4349" max="4349" width="6.28515625" style="5" customWidth="1"/>
    <col min="4350" max="4350" width="8.28515625" style="5" bestFit="1" customWidth="1"/>
    <col min="4351" max="4351" width="10.140625" style="5" customWidth="1"/>
    <col min="4352" max="4352" width="10" style="5" customWidth="1"/>
    <col min="4353" max="4354" width="8.28515625" style="5" customWidth="1"/>
    <col min="4355" max="4355" width="7.5703125" style="5" bestFit="1" customWidth="1"/>
    <col min="4356" max="4356" width="8" style="5" bestFit="1" customWidth="1"/>
    <col min="4357" max="4358" width="9.28515625" style="5" customWidth="1"/>
    <col min="4359" max="4359" width="10" style="5" customWidth="1"/>
    <col min="4360" max="4360" width="9.42578125" style="5" customWidth="1"/>
    <col min="4361" max="4361" width="0" style="5" hidden="1" customWidth="1"/>
    <col min="4362" max="4363" width="8.28515625" style="5" customWidth="1"/>
    <col min="4364" max="4364" width="8.85546875" style="5" customWidth="1"/>
    <col min="4365" max="4365" width="8.28515625" style="5" customWidth="1"/>
    <col min="4366" max="4367" width="9.140625" style="5" customWidth="1"/>
    <col min="4368" max="4368" width="11" style="5" customWidth="1"/>
    <col min="4369" max="4369" width="10" style="5" customWidth="1"/>
    <col min="4370" max="4604" width="11.42578125" style="5"/>
    <col min="4605" max="4605" width="6.28515625" style="5" customWidth="1"/>
    <col min="4606" max="4606" width="8.28515625" style="5" bestFit="1" customWidth="1"/>
    <col min="4607" max="4607" width="10.140625" style="5" customWidth="1"/>
    <col min="4608" max="4608" width="10" style="5" customWidth="1"/>
    <col min="4609" max="4610" width="8.28515625" style="5" customWidth="1"/>
    <col min="4611" max="4611" width="7.5703125" style="5" bestFit="1" customWidth="1"/>
    <col min="4612" max="4612" width="8" style="5" bestFit="1" customWidth="1"/>
    <col min="4613" max="4614" width="9.28515625" style="5" customWidth="1"/>
    <col min="4615" max="4615" width="10" style="5" customWidth="1"/>
    <col min="4616" max="4616" width="9.42578125" style="5" customWidth="1"/>
    <col min="4617" max="4617" width="0" style="5" hidden="1" customWidth="1"/>
    <col min="4618" max="4619" width="8.28515625" style="5" customWidth="1"/>
    <col min="4620" max="4620" width="8.85546875" style="5" customWidth="1"/>
    <col min="4621" max="4621" width="8.28515625" style="5" customWidth="1"/>
    <col min="4622" max="4623" width="9.140625" style="5" customWidth="1"/>
    <col min="4624" max="4624" width="11" style="5" customWidth="1"/>
    <col min="4625" max="4625" width="10" style="5" customWidth="1"/>
    <col min="4626" max="4860" width="11.42578125" style="5"/>
    <col min="4861" max="4861" width="6.28515625" style="5" customWidth="1"/>
    <col min="4862" max="4862" width="8.28515625" style="5" bestFit="1" customWidth="1"/>
    <col min="4863" max="4863" width="10.140625" style="5" customWidth="1"/>
    <col min="4864" max="4864" width="10" style="5" customWidth="1"/>
    <col min="4865" max="4866" width="8.28515625" style="5" customWidth="1"/>
    <col min="4867" max="4867" width="7.5703125" style="5" bestFit="1" customWidth="1"/>
    <col min="4868" max="4868" width="8" style="5" bestFit="1" customWidth="1"/>
    <col min="4869" max="4870" width="9.28515625" style="5" customWidth="1"/>
    <col min="4871" max="4871" width="10" style="5" customWidth="1"/>
    <col min="4872" max="4872" width="9.42578125" style="5" customWidth="1"/>
    <col min="4873" max="4873" width="0" style="5" hidden="1" customWidth="1"/>
    <col min="4874" max="4875" width="8.28515625" style="5" customWidth="1"/>
    <col min="4876" max="4876" width="8.85546875" style="5" customWidth="1"/>
    <col min="4877" max="4877" width="8.28515625" style="5" customWidth="1"/>
    <col min="4878" max="4879" width="9.140625" style="5" customWidth="1"/>
    <col min="4880" max="4880" width="11" style="5" customWidth="1"/>
    <col min="4881" max="4881" width="10" style="5" customWidth="1"/>
    <col min="4882" max="5116" width="11.42578125" style="5"/>
    <col min="5117" max="5117" width="6.28515625" style="5" customWidth="1"/>
    <col min="5118" max="5118" width="8.28515625" style="5" bestFit="1" customWidth="1"/>
    <col min="5119" max="5119" width="10.140625" style="5" customWidth="1"/>
    <col min="5120" max="5120" width="10" style="5" customWidth="1"/>
    <col min="5121" max="5122" width="8.28515625" style="5" customWidth="1"/>
    <col min="5123" max="5123" width="7.5703125" style="5" bestFit="1" customWidth="1"/>
    <col min="5124" max="5124" width="8" style="5" bestFit="1" customWidth="1"/>
    <col min="5125" max="5126" width="9.28515625" style="5" customWidth="1"/>
    <col min="5127" max="5127" width="10" style="5" customWidth="1"/>
    <col min="5128" max="5128" width="9.42578125" style="5" customWidth="1"/>
    <col min="5129" max="5129" width="0" style="5" hidden="1" customWidth="1"/>
    <col min="5130" max="5131" width="8.28515625" style="5" customWidth="1"/>
    <col min="5132" max="5132" width="8.85546875" style="5" customWidth="1"/>
    <col min="5133" max="5133" width="8.28515625" style="5" customWidth="1"/>
    <col min="5134" max="5135" width="9.140625" style="5" customWidth="1"/>
    <col min="5136" max="5136" width="11" style="5" customWidth="1"/>
    <col min="5137" max="5137" width="10" style="5" customWidth="1"/>
    <col min="5138" max="5372" width="11.42578125" style="5"/>
    <col min="5373" max="5373" width="6.28515625" style="5" customWidth="1"/>
    <col min="5374" max="5374" width="8.28515625" style="5" bestFit="1" customWidth="1"/>
    <col min="5375" max="5375" width="10.140625" style="5" customWidth="1"/>
    <col min="5376" max="5376" width="10" style="5" customWidth="1"/>
    <col min="5377" max="5378" width="8.28515625" style="5" customWidth="1"/>
    <col min="5379" max="5379" width="7.5703125" style="5" bestFit="1" customWidth="1"/>
    <col min="5380" max="5380" width="8" style="5" bestFit="1" customWidth="1"/>
    <col min="5381" max="5382" width="9.28515625" style="5" customWidth="1"/>
    <col min="5383" max="5383" width="10" style="5" customWidth="1"/>
    <col min="5384" max="5384" width="9.42578125" style="5" customWidth="1"/>
    <col min="5385" max="5385" width="0" style="5" hidden="1" customWidth="1"/>
    <col min="5386" max="5387" width="8.28515625" style="5" customWidth="1"/>
    <col min="5388" max="5388" width="8.85546875" style="5" customWidth="1"/>
    <col min="5389" max="5389" width="8.28515625" style="5" customWidth="1"/>
    <col min="5390" max="5391" width="9.140625" style="5" customWidth="1"/>
    <col min="5392" max="5392" width="11" style="5" customWidth="1"/>
    <col min="5393" max="5393" width="10" style="5" customWidth="1"/>
    <col min="5394" max="5628" width="11.42578125" style="5"/>
    <col min="5629" max="5629" width="6.28515625" style="5" customWidth="1"/>
    <col min="5630" max="5630" width="8.28515625" style="5" bestFit="1" customWidth="1"/>
    <col min="5631" max="5631" width="10.140625" style="5" customWidth="1"/>
    <col min="5632" max="5632" width="10" style="5" customWidth="1"/>
    <col min="5633" max="5634" width="8.28515625" style="5" customWidth="1"/>
    <col min="5635" max="5635" width="7.5703125" style="5" bestFit="1" customWidth="1"/>
    <col min="5636" max="5636" width="8" style="5" bestFit="1" customWidth="1"/>
    <col min="5637" max="5638" width="9.28515625" style="5" customWidth="1"/>
    <col min="5639" max="5639" width="10" style="5" customWidth="1"/>
    <col min="5640" max="5640" width="9.42578125" style="5" customWidth="1"/>
    <col min="5641" max="5641" width="0" style="5" hidden="1" customWidth="1"/>
    <col min="5642" max="5643" width="8.28515625" style="5" customWidth="1"/>
    <col min="5644" max="5644" width="8.85546875" style="5" customWidth="1"/>
    <col min="5645" max="5645" width="8.28515625" style="5" customWidth="1"/>
    <col min="5646" max="5647" width="9.140625" style="5" customWidth="1"/>
    <col min="5648" max="5648" width="11" style="5" customWidth="1"/>
    <col min="5649" max="5649" width="10" style="5" customWidth="1"/>
    <col min="5650" max="5884" width="11.42578125" style="5"/>
    <col min="5885" max="5885" width="6.28515625" style="5" customWidth="1"/>
    <col min="5886" max="5886" width="8.28515625" style="5" bestFit="1" customWidth="1"/>
    <col min="5887" max="5887" width="10.140625" style="5" customWidth="1"/>
    <col min="5888" max="5888" width="10" style="5" customWidth="1"/>
    <col min="5889" max="5890" width="8.28515625" style="5" customWidth="1"/>
    <col min="5891" max="5891" width="7.5703125" style="5" bestFit="1" customWidth="1"/>
    <col min="5892" max="5892" width="8" style="5" bestFit="1" customWidth="1"/>
    <col min="5893" max="5894" width="9.28515625" style="5" customWidth="1"/>
    <col min="5895" max="5895" width="10" style="5" customWidth="1"/>
    <col min="5896" max="5896" width="9.42578125" style="5" customWidth="1"/>
    <col min="5897" max="5897" width="0" style="5" hidden="1" customWidth="1"/>
    <col min="5898" max="5899" width="8.28515625" style="5" customWidth="1"/>
    <col min="5900" max="5900" width="8.85546875" style="5" customWidth="1"/>
    <col min="5901" max="5901" width="8.28515625" style="5" customWidth="1"/>
    <col min="5902" max="5903" width="9.140625" style="5" customWidth="1"/>
    <col min="5904" max="5904" width="11" style="5" customWidth="1"/>
    <col min="5905" max="5905" width="10" style="5" customWidth="1"/>
    <col min="5906" max="6140" width="11.42578125" style="5"/>
    <col min="6141" max="6141" width="6.28515625" style="5" customWidth="1"/>
    <col min="6142" max="6142" width="8.28515625" style="5" bestFit="1" customWidth="1"/>
    <col min="6143" max="6143" width="10.140625" style="5" customWidth="1"/>
    <col min="6144" max="6144" width="10" style="5" customWidth="1"/>
    <col min="6145" max="6146" width="8.28515625" style="5" customWidth="1"/>
    <col min="6147" max="6147" width="7.5703125" style="5" bestFit="1" customWidth="1"/>
    <col min="6148" max="6148" width="8" style="5" bestFit="1" customWidth="1"/>
    <col min="6149" max="6150" width="9.28515625" style="5" customWidth="1"/>
    <col min="6151" max="6151" width="10" style="5" customWidth="1"/>
    <col min="6152" max="6152" width="9.42578125" style="5" customWidth="1"/>
    <col min="6153" max="6153" width="0" style="5" hidden="1" customWidth="1"/>
    <col min="6154" max="6155" width="8.28515625" style="5" customWidth="1"/>
    <col min="6156" max="6156" width="8.85546875" style="5" customWidth="1"/>
    <col min="6157" max="6157" width="8.28515625" style="5" customWidth="1"/>
    <col min="6158" max="6159" width="9.140625" style="5" customWidth="1"/>
    <col min="6160" max="6160" width="11" style="5" customWidth="1"/>
    <col min="6161" max="6161" width="10" style="5" customWidth="1"/>
    <col min="6162" max="6396" width="11.42578125" style="5"/>
    <col min="6397" max="6397" width="6.28515625" style="5" customWidth="1"/>
    <col min="6398" max="6398" width="8.28515625" style="5" bestFit="1" customWidth="1"/>
    <col min="6399" max="6399" width="10.140625" style="5" customWidth="1"/>
    <col min="6400" max="6400" width="10" style="5" customWidth="1"/>
    <col min="6401" max="6402" width="8.28515625" style="5" customWidth="1"/>
    <col min="6403" max="6403" width="7.5703125" style="5" bestFit="1" customWidth="1"/>
    <col min="6404" max="6404" width="8" style="5" bestFit="1" customWidth="1"/>
    <col min="6405" max="6406" width="9.28515625" style="5" customWidth="1"/>
    <col min="6407" max="6407" width="10" style="5" customWidth="1"/>
    <col min="6408" max="6408" width="9.42578125" style="5" customWidth="1"/>
    <col min="6409" max="6409" width="0" style="5" hidden="1" customWidth="1"/>
    <col min="6410" max="6411" width="8.28515625" style="5" customWidth="1"/>
    <col min="6412" max="6412" width="8.85546875" style="5" customWidth="1"/>
    <col min="6413" max="6413" width="8.28515625" style="5" customWidth="1"/>
    <col min="6414" max="6415" width="9.140625" style="5" customWidth="1"/>
    <col min="6416" max="6416" width="11" style="5" customWidth="1"/>
    <col min="6417" max="6417" width="10" style="5" customWidth="1"/>
    <col min="6418" max="6652" width="11.42578125" style="5"/>
    <col min="6653" max="6653" width="6.28515625" style="5" customWidth="1"/>
    <col min="6654" max="6654" width="8.28515625" style="5" bestFit="1" customWidth="1"/>
    <col min="6655" max="6655" width="10.140625" style="5" customWidth="1"/>
    <col min="6656" max="6656" width="10" style="5" customWidth="1"/>
    <col min="6657" max="6658" width="8.28515625" style="5" customWidth="1"/>
    <col min="6659" max="6659" width="7.5703125" style="5" bestFit="1" customWidth="1"/>
    <col min="6660" max="6660" width="8" style="5" bestFit="1" customWidth="1"/>
    <col min="6661" max="6662" width="9.28515625" style="5" customWidth="1"/>
    <col min="6663" max="6663" width="10" style="5" customWidth="1"/>
    <col min="6664" max="6664" width="9.42578125" style="5" customWidth="1"/>
    <col min="6665" max="6665" width="0" style="5" hidden="1" customWidth="1"/>
    <col min="6666" max="6667" width="8.28515625" style="5" customWidth="1"/>
    <col min="6668" max="6668" width="8.85546875" style="5" customWidth="1"/>
    <col min="6669" max="6669" width="8.28515625" style="5" customWidth="1"/>
    <col min="6670" max="6671" width="9.140625" style="5" customWidth="1"/>
    <col min="6672" max="6672" width="11" style="5" customWidth="1"/>
    <col min="6673" max="6673" width="10" style="5" customWidth="1"/>
    <col min="6674" max="6908" width="11.42578125" style="5"/>
    <col min="6909" max="6909" width="6.28515625" style="5" customWidth="1"/>
    <col min="6910" max="6910" width="8.28515625" style="5" bestFit="1" customWidth="1"/>
    <col min="6911" max="6911" width="10.140625" style="5" customWidth="1"/>
    <col min="6912" max="6912" width="10" style="5" customWidth="1"/>
    <col min="6913" max="6914" width="8.28515625" style="5" customWidth="1"/>
    <col min="6915" max="6915" width="7.5703125" style="5" bestFit="1" customWidth="1"/>
    <col min="6916" max="6916" width="8" style="5" bestFit="1" customWidth="1"/>
    <col min="6917" max="6918" width="9.28515625" style="5" customWidth="1"/>
    <col min="6919" max="6919" width="10" style="5" customWidth="1"/>
    <col min="6920" max="6920" width="9.42578125" style="5" customWidth="1"/>
    <col min="6921" max="6921" width="0" style="5" hidden="1" customWidth="1"/>
    <col min="6922" max="6923" width="8.28515625" style="5" customWidth="1"/>
    <col min="6924" max="6924" width="8.85546875" style="5" customWidth="1"/>
    <col min="6925" max="6925" width="8.28515625" style="5" customWidth="1"/>
    <col min="6926" max="6927" width="9.140625" style="5" customWidth="1"/>
    <col min="6928" max="6928" width="11" style="5" customWidth="1"/>
    <col min="6929" max="6929" width="10" style="5" customWidth="1"/>
    <col min="6930" max="7164" width="11.42578125" style="5"/>
    <col min="7165" max="7165" width="6.28515625" style="5" customWidth="1"/>
    <col min="7166" max="7166" width="8.28515625" style="5" bestFit="1" customWidth="1"/>
    <col min="7167" max="7167" width="10.140625" style="5" customWidth="1"/>
    <col min="7168" max="7168" width="10" style="5" customWidth="1"/>
    <col min="7169" max="7170" width="8.28515625" style="5" customWidth="1"/>
    <col min="7171" max="7171" width="7.5703125" style="5" bestFit="1" customWidth="1"/>
    <col min="7172" max="7172" width="8" style="5" bestFit="1" customWidth="1"/>
    <col min="7173" max="7174" width="9.28515625" style="5" customWidth="1"/>
    <col min="7175" max="7175" width="10" style="5" customWidth="1"/>
    <col min="7176" max="7176" width="9.42578125" style="5" customWidth="1"/>
    <col min="7177" max="7177" width="0" style="5" hidden="1" customWidth="1"/>
    <col min="7178" max="7179" width="8.28515625" style="5" customWidth="1"/>
    <col min="7180" max="7180" width="8.85546875" style="5" customWidth="1"/>
    <col min="7181" max="7181" width="8.28515625" style="5" customWidth="1"/>
    <col min="7182" max="7183" width="9.140625" style="5" customWidth="1"/>
    <col min="7184" max="7184" width="11" style="5" customWidth="1"/>
    <col min="7185" max="7185" width="10" style="5" customWidth="1"/>
    <col min="7186" max="7420" width="11.42578125" style="5"/>
    <col min="7421" max="7421" width="6.28515625" style="5" customWidth="1"/>
    <col min="7422" max="7422" width="8.28515625" style="5" bestFit="1" customWidth="1"/>
    <col min="7423" max="7423" width="10.140625" style="5" customWidth="1"/>
    <col min="7424" max="7424" width="10" style="5" customWidth="1"/>
    <col min="7425" max="7426" width="8.28515625" style="5" customWidth="1"/>
    <col min="7427" max="7427" width="7.5703125" style="5" bestFit="1" customWidth="1"/>
    <col min="7428" max="7428" width="8" style="5" bestFit="1" customWidth="1"/>
    <col min="7429" max="7430" width="9.28515625" style="5" customWidth="1"/>
    <col min="7431" max="7431" width="10" style="5" customWidth="1"/>
    <col min="7432" max="7432" width="9.42578125" style="5" customWidth="1"/>
    <col min="7433" max="7433" width="0" style="5" hidden="1" customWidth="1"/>
    <col min="7434" max="7435" width="8.28515625" style="5" customWidth="1"/>
    <col min="7436" max="7436" width="8.85546875" style="5" customWidth="1"/>
    <col min="7437" max="7437" width="8.28515625" style="5" customWidth="1"/>
    <col min="7438" max="7439" width="9.140625" style="5" customWidth="1"/>
    <col min="7440" max="7440" width="11" style="5" customWidth="1"/>
    <col min="7441" max="7441" width="10" style="5" customWidth="1"/>
    <col min="7442" max="7676" width="11.42578125" style="5"/>
    <col min="7677" max="7677" width="6.28515625" style="5" customWidth="1"/>
    <col min="7678" max="7678" width="8.28515625" style="5" bestFit="1" customWidth="1"/>
    <col min="7679" max="7679" width="10.140625" style="5" customWidth="1"/>
    <col min="7680" max="7680" width="10" style="5" customWidth="1"/>
    <col min="7681" max="7682" width="8.28515625" style="5" customWidth="1"/>
    <col min="7683" max="7683" width="7.5703125" style="5" bestFit="1" customWidth="1"/>
    <col min="7684" max="7684" width="8" style="5" bestFit="1" customWidth="1"/>
    <col min="7685" max="7686" width="9.28515625" style="5" customWidth="1"/>
    <col min="7687" max="7687" width="10" style="5" customWidth="1"/>
    <col min="7688" max="7688" width="9.42578125" style="5" customWidth="1"/>
    <col min="7689" max="7689" width="0" style="5" hidden="1" customWidth="1"/>
    <col min="7690" max="7691" width="8.28515625" style="5" customWidth="1"/>
    <col min="7692" max="7692" width="8.85546875" style="5" customWidth="1"/>
    <col min="7693" max="7693" width="8.28515625" style="5" customWidth="1"/>
    <col min="7694" max="7695" width="9.140625" style="5" customWidth="1"/>
    <col min="7696" max="7696" width="11" style="5" customWidth="1"/>
    <col min="7697" max="7697" width="10" style="5" customWidth="1"/>
    <col min="7698" max="7932" width="11.42578125" style="5"/>
    <col min="7933" max="7933" width="6.28515625" style="5" customWidth="1"/>
    <col min="7934" max="7934" width="8.28515625" style="5" bestFit="1" customWidth="1"/>
    <col min="7935" max="7935" width="10.140625" style="5" customWidth="1"/>
    <col min="7936" max="7936" width="10" style="5" customWidth="1"/>
    <col min="7937" max="7938" width="8.28515625" style="5" customWidth="1"/>
    <col min="7939" max="7939" width="7.5703125" style="5" bestFit="1" customWidth="1"/>
    <col min="7940" max="7940" width="8" style="5" bestFit="1" customWidth="1"/>
    <col min="7941" max="7942" width="9.28515625" style="5" customWidth="1"/>
    <col min="7943" max="7943" width="10" style="5" customWidth="1"/>
    <col min="7944" max="7944" width="9.42578125" style="5" customWidth="1"/>
    <col min="7945" max="7945" width="0" style="5" hidden="1" customWidth="1"/>
    <col min="7946" max="7947" width="8.28515625" style="5" customWidth="1"/>
    <col min="7948" max="7948" width="8.85546875" style="5" customWidth="1"/>
    <col min="7949" max="7949" width="8.28515625" style="5" customWidth="1"/>
    <col min="7950" max="7951" width="9.140625" style="5" customWidth="1"/>
    <col min="7952" max="7952" width="11" style="5" customWidth="1"/>
    <col min="7953" max="7953" width="10" style="5" customWidth="1"/>
    <col min="7954" max="8188" width="11.42578125" style="5"/>
    <col min="8189" max="8189" width="6.28515625" style="5" customWidth="1"/>
    <col min="8190" max="8190" width="8.28515625" style="5" bestFit="1" customWidth="1"/>
    <col min="8191" max="8191" width="10.140625" style="5" customWidth="1"/>
    <col min="8192" max="8192" width="10" style="5" customWidth="1"/>
    <col min="8193" max="8194" width="8.28515625" style="5" customWidth="1"/>
    <col min="8195" max="8195" width="7.5703125" style="5" bestFit="1" customWidth="1"/>
    <col min="8196" max="8196" width="8" style="5" bestFit="1" customWidth="1"/>
    <col min="8197" max="8198" width="9.28515625" style="5" customWidth="1"/>
    <col min="8199" max="8199" width="10" style="5" customWidth="1"/>
    <col min="8200" max="8200" width="9.42578125" style="5" customWidth="1"/>
    <col min="8201" max="8201" width="0" style="5" hidden="1" customWidth="1"/>
    <col min="8202" max="8203" width="8.28515625" style="5" customWidth="1"/>
    <col min="8204" max="8204" width="8.85546875" style="5" customWidth="1"/>
    <col min="8205" max="8205" width="8.28515625" style="5" customWidth="1"/>
    <col min="8206" max="8207" width="9.140625" style="5" customWidth="1"/>
    <col min="8208" max="8208" width="11" style="5" customWidth="1"/>
    <col min="8209" max="8209" width="10" style="5" customWidth="1"/>
    <col min="8210" max="8444" width="11.42578125" style="5"/>
    <col min="8445" max="8445" width="6.28515625" style="5" customWidth="1"/>
    <col min="8446" max="8446" width="8.28515625" style="5" bestFit="1" customWidth="1"/>
    <col min="8447" max="8447" width="10.140625" style="5" customWidth="1"/>
    <col min="8448" max="8448" width="10" style="5" customWidth="1"/>
    <col min="8449" max="8450" width="8.28515625" style="5" customWidth="1"/>
    <col min="8451" max="8451" width="7.5703125" style="5" bestFit="1" customWidth="1"/>
    <col min="8452" max="8452" width="8" style="5" bestFit="1" customWidth="1"/>
    <col min="8453" max="8454" width="9.28515625" style="5" customWidth="1"/>
    <col min="8455" max="8455" width="10" style="5" customWidth="1"/>
    <col min="8456" max="8456" width="9.42578125" style="5" customWidth="1"/>
    <col min="8457" max="8457" width="0" style="5" hidden="1" customWidth="1"/>
    <col min="8458" max="8459" width="8.28515625" style="5" customWidth="1"/>
    <col min="8460" max="8460" width="8.85546875" style="5" customWidth="1"/>
    <col min="8461" max="8461" width="8.28515625" style="5" customWidth="1"/>
    <col min="8462" max="8463" width="9.140625" style="5" customWidth="1"/>
    <col min="8464" max="8464" width="11" style="5" customWidth="1"/>
    <col min="8465" max="8465" width="10" style="5" customWidth="1"/>
    <col min="8466" max="8700" width="11.42578125" style="5"/>
    <col min="8701" max="8701" width="6.28515625" style="5" customWidth="1"/>
    <col min="8702" max="8702" width="8.28515625" style="5" bestFit="1" customWidth="1"/>
    <col min="8703" max="8703" width="10.140625" style="5" customWidth="1"/>
    <col min="8704" max="8704" width="10" style="5" customWidth="1"/>
    <col min="8705" max="8706" width="8.28515625" style="5" customWidth="1"/>
    <col min="8707" max="8707" width="7.5703125" style="5" bestFit="1" customWidth="1"/>
    <col min="8708" max="8708" width="8" style="5" bestFit="1" customWidth="1"/>
    <col min="8709" max="8710" width="9.28515625" style="5" customWidth="1"/>
    <col min="8711" max="8711" width="10" style="5" customWidth="1"/>
    <col min="8712" max="8712" width="9.42578125" style="5" customWidth="1"/>
    <col min="8713" max="8713" width="0" style="5" hidden="1" customWidth="1"/>
    <col min="8714" max="8715" width="8.28515625" style="5" customWidth="1"/>
    <col min="8716" max="8716" width="8.85546875" style="5" customWidth="1"/>
    <col min="8717" max="8717" width="8.28515625" style="5" customWidth="1"/>
    <col min="8718" max="8719" width="9.140625" style="5" customWidth="1"/>
    <col min="8720" max="8720" width="11" style="5" customWidth="1"/>
    <col min="8721" max="8721" width="10" style="5" customWidth="1"/>
    <col min="8722" max="8956" width="11.42578125" style="5"/>
    <col min="8957" max="8957" width="6.28515625" style="5" customWidth="1"/>
    <col min="8958" max="8958" width="8.28515625" style="5" bestFit="1" customWidth="1"/>
    <col min="8959" max="8959" width="10.140625" style="5" customWidth="1"/>
    <col min="8960" max="8960" width="10" style="5" customWidth="1"/>
    <col min="8961" max="8962" width="8.28515625" style="5" customWidth="1"/>
    <col min="8963" max="8963" width="7.5703125" style="5" bestFit="1" customWidth="1"/>
    <col min="8964" max="8964" width="8" style="5" bestFit="1" customWidth="1"/>
    <col min="8965" max="8966" width="9.28515625" style="5" customWidth="1"/>
    <col min="8967" max="8967" width="10" style="5" customWidth="1"/>
    <col min="8968" max="8968" width="9.42578125" style="5" customWidth="1"/>
    <col min="8969" max="8969" width="0" style="5" hidden="1" customWidth="1"/>
    <col min="8970" max="8971" width="8.28515625" style="5" customWidth="1"/>
    <col min="8972" max="8972" width="8.85546875" style="5" customWidth="1"/>
    <col min="8973" max="8973" width="8.28515625" style="5" customWidth="1"/>
    <col min="8974" max="8975" width="9.140625" style="5" customWidth="1"/>
    <col min="8976" max="8976" width="11" style="5" customWidth="1"/>
    <col min="8977" max="8977" width="10" style="5" customWidth="1"/>
    <col min="8978" max="9212" width="11.42578125" style="5"/>
    <col min="9213" max="9213" width="6.28515625" style="5" customWidth="1"/>
    <col min="9214" max="9214" width="8.28515625" style="5" bestFit="1" customWidth="1"/>
    <col min="9215" max="9215" width="10.140625" style="5" customWidth="1"/>
    <col min="9216" max="9216" width="10" style="5" customWidth="1"/>
    <col min="9217" max="9218" width="8.28515625" style="5" customWidth="1"/>
    <col min="9219" max="9219" width="7.5703125" style="5" bestFit="1" customWidth="1"/>
    <col min="9220" max="9220" width="8" style="5" bestFit="1" customWidth="1"/>
    <col min="9221" max="9222" width="9.28515625" style="5" customWidth="1"/>
    <col min="9223" max="9223" width="10" style="5" customWidth="1"/>
    <col min="9224" max="9224" width="9.42578125" style="5" customWidth="1"/>
    <col min="9225" max="9225" width="0" style="5" hidden="1" customWidth="1"/>
    <col min="9226" max="9227" width="8.28515625" style="5" customWidth="1"/>
    <col min="9228" max="9228" width="8.85546875" style="5" customWidth="1"/>
    <col min="9229" max="9229" width="8.28515625" style="5" customWidth="1"/>
    <col min="9230" max="9231" width="9.140625" style="5" customWidth="1"/>
    <col min="9232" max="9232" width="11" style="5" customWidth="1"/>
    <col min="9233" max="9233" width="10" style="5" customWidth="1"/>
    <col min="9234" max="9468" width="11.42578125" style="5"/>
    <col min="9469" max="9469" width="6.28515625" style="5" customWidth="1"/>
    <col min="9470" max="9470" width="8.28515625" style="5" bestFit="1" customWidth="1"/>
    <col min="9471" max="9471" width="10.140625" style="5" customWidth="1"/>
    <col min="9472" max="9472" width="10" style="5" customWidth="1"/>
    <col min="9473" max="9474" width="8.28515625" style="5" customWidth="1"/>
    <col min="9475" max="9475" width="7.5703125" style="5" bestFit="1" customWidth="1"/>
    <col min="9476" max="9476" width="8" style="5" bestFit="1" customWidth="1"/>
    <col min="9477" max="9478" width="9.28515625" style="5" customWidth="1"/>
    <col min="9479" max="9479" width="10" style="5" customWidth="1"/>
    <col min="9480" max="9480" width="9.42578125" style="5" customWidth="1"/>
    <col min="9481" max="9481" width="0" style="5" hidden="1" customWidth="1"/>
    <col min="9482" max="9483" width="8.28515625" style="5" customWidth="1"/>
    <col min="9484" max="9484" width="8.85546875" style="5" customWidth="1"/>
    <col min="9485" max="9485" width="8.28515625" style="5" customWidth="1"/>
    <col min="9486" max="9487" width="9.140625" style="5" customWidth="1"/>
    <col min="9488" max="9488" width="11" style="5" customWidth="1"/>
    <col min="9489" max="9489" width="10" style="5" customWidth="1"/>
    <col min="9490" max="9724" width="11.42578125" style="5"/>
    <col min="9725" max="9725" width="6.28515625" style="5" customWidth="1"/>
    <col min="9726" max="9726" width="8.28515625" style="5" bestFit="1" customWidth="1"/>
    <col min="9727" max="9727" width="10.140625" style="5" customWidth="1"/>
    <col min="9728" max="9728" width="10" style="5" customWidth="1"/>
    <col min="9729" max="9730" width="8.28515625" style="5" customWidth="1"/>
    <col min="9731" max="9731" width="7.5703125" style="5" bestFit="1" customWidth="1"/>
    <col min="9732" max="9732" width="8" style="5" bestFit="1" customWidth="1"/>
    <col min="9733" max="9734" width="9.28515625" style="5" customWidth="1"/>
    <col min="9735" max="9735" width="10" style="5" customWidth="1"/>
    <col min="9736" max="9736" width="9.42578125" style="5" customWidth="1"/>
    <col min="9737" max="9737" width="0" style="5" hidden="1" customWidth="1"/>
    <col min="9738" max="9739" width="8.28515625" style="5" customWidth="1"/>
    <col min="9740" max="9740" width="8.85546875" style="5" customWidth="1"/>
    <col min="9741" max="9741" width="8.28515625" style="5" customWidth="1"/>
    <col min="9742" max="9743" width="9.140625" style="5" customWidth="1"/>
    <col min="9744" max="9744" width="11" style="5" customWidth="1"/>
    <col min="9745" max="9745" width="10" style="5" customWidth="1"/>
    <col min="9746" max="9980" width="11.42578125" style="5"/>
    <col min="9981" max="9981" width="6.28515625" style="5" customWidth="1"/>
    <col min="9982" max="9982" width="8.28515625" style="5" bestFit="1" customWidth="1"/>
    <col min="9983" max="9983" width="10.140625" style="5" customWidth="1"/>
    <col min="9984" max="9984" width="10" style="5" customWidth="1"/>
    <col min="9985" max="9986" width="8.28515625" style="5" customWidth="1"/>
    <col min="9987" max="9987" width="7.5703125" style="5" bestFit="1" customWidth="1"/>
    <col min="9988" max="9988" width="8" style="5" bestFit="1" customWidth="1"/>
    <col min="9989" max="9990" width="9.28515625" style="5" customWidth="1"/>
    <col min="9991" max="9991" width="10" style="5" customWidth="1"/>
    <col min="9992" max="9992" width="9.42578125" style="5" customWidth="1"/>
    <col min="9993" max="9993" width="0" style="5" hidden="1" customWidth="1"/>
    <col min="9994" max="9995" width="8.28515625" style="5" customWidth="1"/>
    <col min="9996" max="9996" width="8.85546875" style="5" customWidth="1"/>
    <col min="9997" max="9997" width="8.28515625" style="5" customWidth="1"/>
    <col min="9998" max="9999" width="9.140625" style="5" customWidth="1"/>
    <col min="10000" max="10000" width="11" style="5" customWidth="1"/>
    <col min="10001" max="10001" width="10" style="5" customWidth="1"/>
    <col min="10002" max="10236" width="11.42578125" style="5"/>
    <col min="10237" max="10237" width="6.28515625" style="5" customWidth="1"/>
    <col min="10238" max="10238" width="8.28515625" style="5" bestFit="1" customWidth="1"/>
    <col min="10239" max="10239" width="10.140625" style="5" customWidth="1"/>
    <col min="10240" max="10240" width="10" style="5" customWidth="1"/>
    <col min="10241" max="10242" width="8.28515625" style="5" customWidth="1"/>
    <col min="10243" max="10243" width="7.5703125" style="5" bestFit="1" customWidth="1"/>
    <col min="10244" max="10244" width="8" style="5" bestFit="1" customWidth="1"/>
    <col min="10245" max="10246" width="9.28515625" style="5" customWidth="1"/>
    <col min="10247" max="10247" width="10" style="5" customWidth="1"/>
    <col min="10248" max="10248" width="9.42578125" style="5" customWidth="1"/>
    <col min="10249" max="10249" width="0" style="5" hidden="1" customWidth="1"/>
    <col min="10250" max="10251" width="8.28515625" style="5" customWidth="1"/>
    <col min="10252" max="10252" width="8.85546875" style="5" customWidth="1"/>
    <col min="10253" max="10253" width="8.28515625" style="5" customWidth="1"/>
    <col min="10254" max="10255" width="9.140625" style="5" customWidth="1"/>
    <col min="10256" max="10256" width="11" style="5" customWidth="1"/>
    <col min="10257" max="10257" width="10" style="5" customWidth="1"/>
    <col min="10258" max="10492" width="11.42578125" style="5"/>
    <col min="10493" max="10493" width="6.28515625" style="5" customWidth="1"/>
    <col min="10494" max="10494" width="8.28515625" style="5" bestFit="1" customWidth="1"/>
    <col min="10495" max="10495" width="10.140625" style="5" customWidth="1"/>
    <col min="10496" max="10496" width="10" style="5" customWidth="1"/>
    <col min="10497" max="10498" width="8.28515625" style="5" customWidth="1"/>
    <col min="10499" max="10499" width="7.5703125" style="5" bestFit="1" customWidth="1"/>
    <col min="10500" max="10500" width="8" style="5" bestFit="1" customWidth="1"/>
    <col min="10501" max="10502" width="9.28515625" style="5" customWidth="1"/>
    <col min="10503" max="10503" width="10" style="5" customWidth="1"/>
    <col min="10504" max="10504" width="9.42578125" style="5" customWidth="1"/>
    <col min="10505" max="10505" width="0" style="5" hidden="1" customWidth="1"/>
    <col min="10506" max="10507" width="8.28515625" style="5" customWidth="1"/>
    <col min="10508" max="10508" width="8.85546875" style="5" customWidth="1"/>
    <col min="10509" max="10509" width="8.28515625" style="5" customWidth="1"/>
    <col min="10510" max="10511" width="9.140625" style="5" customWidth="1"/>
    <col min="10512" max="10512" width="11" style="5" customWidth="1"/>
    <col min="10513" max="10513" width="10" style="5" customWidth="1"/>
    <col min="10514" max="10748" width="11.42578125" style="5"/>
    <col min="10749" max="10749" width="6.28515625" style="5" customWidth="1"/>
    <col min="10750" max="10750" width="8.28515625" style="5" bestFit="1" customWidth="1"/>
    <col min="10751" max="10751" width="10.140625" style="5" customWidth="1"/>
    <col min="10752" max="10752" width="10" style="5" customWidth="1"/>
    <col min="10753" max="10754" width="8.28515625" style="5" customWidth="1"/>
    <col min="10755" max="10755" width="7.5703125" style="5" bestFit="1" customWidth="1"/>
    <col min="10756" max="10756" width="8" style="5" bestFit="1" customWidth="1"/>
    <col min="10757" max="10758" width="9.28515625" style="5" customWidth="1"/>
    <col min="10759" max="10759" width="10" style="5" customWidth="1"/>
    <col min="10760" max="10760" width="9.42578125" style="5" customWidth="1"/>
    <col min="10761" max="10761" width="0" style="5" hidden="1" customWidth="1"/>
    <col min="10762" max="10763" width="8.28515625" style="5" customWidth="1"/>
    <col min="10764" max="10764" width="8.85546875" style="5" customWidth="1"/>
    <col min="10765" max="10765" width="8.28515625" style="5" customWidth="1"/>
    <col min="10766" max="10767" width="9.140625" style="5" customWidth="1"/>
    <col min="10768" max="10768" width="11" style="5" customWidth="1"/>
    <col min="10769" max="10769" width="10" style="5" customWidth="1"/>
    <col min="10770" max="11004" width="11.42578125" style="5"/>
    <col min="11005" max="11005" width="6.28515625" style="5" customWidth="1"/>
    <col min="11006" max="11006" width="8.28515625" style="5" bestFit="1" customWidth="1"/>
    <col min="11007" max="11007" width="10.140625" style="5" customWidth="1"/>
    <col min="11008" max="11008" width="10" style="5" customWidth="1"/>
    <col min="11009" max="11010" width="8.28515625" style="5" customWidth="1"/>
    <col min="11011" max="11011" width="7.5703125" style="5" bestFit="1" customWidth="1"/>
    <col min="11012" max="11012" width="8" style="5" bestFit="1" customWidth="1"/>
    <col min="11013" max="11014" width="9.28515625" style="5" customWidth="1"/>
    <col min="11015" max="11015" width="10" style="5" customWidth="1"/>
    <col min="11016" max="11016" width="9.42578125" style="5" customWidth="1"/>
    <col min="11017" max="11017" width="0" style="5" hidden="1" customWidth="1"/>
    <col min="11018" max="11019" width="8.28515625" style="5" customWidth="1"/>
    <col min="11020" max="11020" width="8.85546875" style="5" customWidth="1"/>
    <col min="11021" max="11021" width="8.28515625" style="5" customWidth="1"/>
    <col min="11022" max="11023" width="9.140625" style="5" customWidth="1"/>
    <col min="11024" max="11024" width="11" style="5" customWidth="1"/>
    <col min="11025" max="11025" width="10" style="5" customWidth="1"/>
    <col min="11026" max="11260" width="11.42578125" style="5"/>
    <col min="11261" max="11261" width="6.28515625" style="5" customWidth="1"/>
    <col min="11262" max="11262" width="8.28515625" style="5" bestFit="1" customWidth="1"/>
    <col min="11263" max="11263" width="10.140625" style="5" customWidth="1"/>
    <col min="11264" max="11264" width="10" style="5" customWidth="1"/>
    <col min="11265" max="11266" width="8.28515625" style="5" customWidth="1"/>
    <col min="11267" max="11267" width="7.5703125" style="5" bestFit="1" customWidth="1"/>
    <col min="11268" max="11268" width="8" style="5" bestFit="1" customWidth="1"/>
    <col min="11269" max="11270" width="9.28515625" style="5" customWidth="1"/>
    <col min="11271" max="11271" width="10" style="5" customWidth="1"/>
    <col min="11272" max="11272" width="9.42578125" style="5" customWidth="1"/>
    <col min="11273" max="11273" width="0" style="5" hidden="1" customWidth="1"/>
    <col min="11274" max="11275" width="8.28515625" style="5" customWidth="1"/>
    <col min="11276" max="11276" width="8.85546875" style="5" customWidth="1"/>
    <col min="11277" max="11277" width="8.28515625" style="5" customWidth="1"/>
    <col min="11278" max="11279" width="9.140625" style="5" customWidth="1"/>
    <col min="11280" max="11280" width="11" style="5" customWidth="1"/>
    <col min="11281" max="11281" width="10" style="5" customWidth="1"/>
    <col min="11282" max="11516" width="11.42578125" style="5"/>
    <col min="11517" max="11517" width="6.28515625" style="5" customWidth="1"/>
    <col min="11518" max="11518" width="8.28515625" style="5" bestFit="1" customWidth="1"/>
    <col min="11519" max="11519" width="10.140625" style="5" customWidth="1"/>
    <col min="11520" max="11520" width="10" style="5" customWidth="1"/>
    <col min="11521" max="11522" width="8.28515625" style="5" customWidth="1"/>
    <col min="11523" max="11523" width="7.5703125" style="5" bestFit="1" customWidth="1"/>
    <col min="11524" max="11524" width="8" style="5" bestFit="1" customWidth="1"/>
    <col min="11525" max="11526" width="9.28515625" style="5" customWidth="1"/>
    <col min="11527" max="11527" width="10" style="5" customWidth="1"/>
    <col min="11528" max="11528" width="9.42578125" style="5" customWidth="1"/>
    <col min="11529" max="11529" width="0" style="5" hidden="1" customWidth="1"/>
    <col min="11530" max="11531" width="8.28515625" style="5" customWidth="1"/>
    <col min="11532" max="11532" width="8.85546875" style="5" customWidth="1"/>
    <col min="11533" max="11533" width="8.28515625" style="5" customWidth="1"/>
    <col min="11534" max="11535" width="9.140625" style="5" customWidth="1"/>
    <col min="11536" max="11536" width="11" style="5" customWidth="1"/>
    <col min="11537" max="11537" width="10" style="5" customWidth="1"/>
    <col min="11538" max="11772" width="11.42578125" style="5"/>
    <col min="11773" max="11773" width="6.28515625" style="5" customWidth="1"/>
    <col min="11774" max="11774" width="8.28515625" style="5" bestFit="1" customWidth="1"/>
    <col min="11775" max="11775" width="10.140625" style="5" customWidth="1"/>
    <col min="11776" max="11776" width="10" style="5" customWidth="1"/>
    <col min="11777" max="11778" width="8.28515625" style="5" customWidth="1"/>
    <col min="11779" max="11779" width="7.5703125" style="5" bestFit="1" customWidth="1"/>
    <col min="11780" max="11780" width="8" style="5" bestFit="1" customWidth="1"/>
    <col min="11781" max="11782" width="9.28515625" style="5" customWidth="1"/>
    <col min="11783" max="11783" width="10" style="5" customWidth="1"/>
    <col min="11784" max="11784" width="9.42578125" style="5" customWidth="1"/>
    <col min="11785" max="11785" width="0" style="5" hidden="1" customWidth="1"/>
    <col min="11786" max="11787" width="8.28515625" style="5" customWidth="1"/>
    <col min="11788" max="11788" width="8.85546875" style="5" customWidth="1"/>
    <col min="11789" max="11789" width="8.28515625" style="5" customWidth="1"/>
    <col min="11790" max="11791" width="9.140625" style="5" customWidth="1"/>
    <col min="11792" max="11792" width="11" style="5" customWidth="1"/>
    <col min="11793" max="11793" width="10" style="5" customWidth="1"/>
    <col min="11794" max="12028" width="11.42578125" style="5"/>
    <col min="12029" max="12029" width="6.28515625" style="5" customWidth="1"/>
    <col min="12030" max="12030" width="8.28515625" style="5" bestFit="1" customWidth="1"/>
    <col min="12031" max="12031" width="10.140625" style="5" customWidth="1"/>
    <col min="12032" max="12032" width="10" style="5" customWidth="1"/>
    <col min="12033" max="12034" width="8.28515625" style="5" customWidth="1"/>
    <col min="12035" max="12035" width="7.5703125" style="5" bestFit="1" customWidth="1"/>
    <col min="12036" max="12036" width="8" style="5" bestFit="1" customWidth="1"/>
    <col min="12037" max="12038" width="9.28515625" style="5" customWidth="1"/>
    <col min="12039" max="12039" width="10" style="5" customWidth="1"/>
    <col min="12040" max="12040" width="9.42578125" style="5" customWidth="1"/>
    <col min="12041" max="12041" width="0" style="5" hidden="1" customWidth="1"/>
    <col min="12042" max="12043" width="8.28515625" style="5" customWidth="1"/>
    <col min="12044" max="12044" width="8.85546875" style="5" customWidth="1"/>
    <col min="12045" max="12045" width="8.28515625" style="5" customWidth="1"/>
    <col min="12046" max="12047" width="9.140625" style="5" customWidth="1"/>
    <col min="12048" max="12048" width="11" style="5" customWidth="1"/>
    <col min="12049" max="12049" width="10" style="5" customWidth="1"/>
    <col min="12050" max="12284" width="11.42578125" style="5"/>
    <col min="12285" max="12285" width="6.28515625" style="5" customWidth="1"/>
    <col min="12286" max="12286" width="8.28515625" style="5" bestFit="1" customWidth="1"/>
    <col min="12287" max="12287" width="10.140625" style="5" customWidth="1"/>
    <col min="12288" max="12288" width="10" style="5" customWidth="1"/>
    <col min="12289" max="12290" width="8.28515625" style="5" customWidth="1"/>
    <col min="12291" max="12291" width="7.5703125" style="5" bestFit="1" customWidth="1"/>
    <col min="12292" max="12292" width="8" style="5" bestFit="1" customWidth="1"/>
    <col min="12293" max="12294" width="9.28515625" style="5" customWidth="1"/>
    <col min="12295" max="12295" width="10" style="5" customWidth="1"/>
    <col min="12296" max="12296" width="9.42578125" style="5" customWidth="1"/>
    <col min="12297" max="12297" width="0" style="5" hidden="1" customWidth="1"/>
    <col min="12298" max="12299" width="8.28515625" style="5" customWidth="1"/>
    <col min="12300" max="12300" width="8.85546875" style="5" customWidth="1"/>
    <col min="12301" max="12301" width="8.28515625" style="5" customWidth="1"/>
    <col min="12302" max="12303" width="9.140625" style="5" customWidth="1"/>
    <col min="12304" max="12304" width="11" style="5" customWidth="1"/>
    <col min="12305" max="12305" width="10" style="5" customWidth="1"/>
    <col min="12306" max="12540" width="11.42578125" style="5"/>
    <col min="12541" max="12541" width="6.28515625" style="5" customWidth="1"/>
    <col min="12542" max="12542" width="8.28515625" style="5" bestFit="1" customWidth="1"/>
    <col min="12543" max="12543" width="10.140625" style="5" customWidth="1"/>
    <col min="12544" max="12544" width="10" style="5" customWidth="1"/>
    <col min="12545" max="12546" width="8.28515625" style="5" customWidth="1"/>
    <col min="12547" max="12547" width="7.5703125" style="5" bestFit="1" customWidth="1"/>
    <col min="12548" max="12548" width="8" style="5" bestFit="1" customWidth="1"/>
    <col min="12549" max="12550" width="9.28515625" style="5" customWidth="1"/>
    <col min="12551" max="12551" width="10" style="5" customWidth="1"/>
    <col min="12552" max="12552" width="9.42578125" style="5" customWidth="1"/>
    <col min="12553" max="12553" width="0" style="5" hidden="1" customWidth="1"/>
    <col min="12554" max="12555" width="8.28515625" style="5" customWidth="1"/>
    <col min="12556" max="12556" width="8.85546875" style="5" customWidth="1"/>
    <col min="12557" max="12557" width="8.28515625" style="5" customWidth="1"/>
    <col min="12558" max="12559" width="9.140625" style="5" customWidth="1"/>
    <col min="12560" max="12560" width="11" style="5" customWidth="1"/>
    <col min="12561" max="12561" width="10" style="5" customWidth="1"/>
    <col min="12562" max="12796" width="11.42578125" style="5"/>
    <col min="12797" max="12797" width="6.28515625" style="5" customWidth="1"/>
    <col min="12798" max="12798" width="8.28515625" style="5" bestFit="1" customWidth="1"/>
    <col min="12799" max="12799" width="10.140625" style="5" customWidth="1"/>
    <col min="12800" max="12800" width="10" style="5" customWidth="1"/>
    <col min="12801" max="12802" width="8.28515625" style="5" customWidth="1"/>
    <col min="12803" max="12803" width="7.5703125" style="5" bestFit="1" customWidth="1"/>
    <col min="12804" max="12804" width="8" style="5" bestFit="1" customWidth="1"/>
    <col min="12805" max="12806" width="9.28515625" style="5" customWidth="1"/>
    <col min="12807" max="12807" width="10" style="5" customWidth="1"/>
    <col min="12808" max="12808" width="9.42578125" style="5" customWidth="1"/>
    <col min="12809" max="12809" width="0" style="5" hidden="1" customWidth="1"/>
    <col min="12810" max="12811" width="8.28515625" style="5" customWidth="1"/>
    <col min="12812" max="12812" width="8.85546875" style="5" customWidth="1"/>
    <col min="12813" max="12813" width="8.28515625" style="5" customWidth="1"/>
    <col min="12814" max="12815" width="9.140625" style="5" customWidth="1"/>
    <col min="12816" max="12816" width="11" style="5" customWidth="1"/>
    <col min="12817" max="12817" width="10" style="5" customWidth="1"/>
    <col min="12818" max="13052" width="11.42578125" style="5"/>
    <col min="13053" max="13053" width="6.28515625" style="5" customWidth="1"/>
    <col min="13054" max="13054" width="8.28515625" style="5" bestFit="1" customWidth="1"/>
    <col min="13055" max="13055" width="10.140625" style="5" customWidth="1"/>
    <col min="13056" max="13056" width="10" style="5" customWidth="1"/>
    <col min="13057" max="13058" width="8.28515625" style="5" customWidth="1"/>
    <col min="13059" max="13059" width="7.5703125" style="5" bestFit="1" customWidth="1"/>
    <col min="13060" max="13060" width="8" style="5" bestFit="1" customWidth="1"/>
    <col min="13061" max="13062" width="9.28515625" style="5" customWidth="1"/>
    <col min="13063" max="13063" width="10" style="5" customWidth="1"/>
    <col min="13064" max="13064" width="9.42578125" style="5" customWidth="1"/>
    <col min="13065" max="13065" width="0" style="5" hidden="1" customWidth="1"/>
    <col min="13066" max="13067" width="8.28515625" style="5" customWidth="1"/>
    <col min="13068" max="13068" width="8.85546875" style="5" customWidth="1"/>
    <col min="13069" max="13069" width="8.28515625" style="5" customWidth="1"/>
    <col min="13070" max="13071" width="9.140625" style="5" customWidth="1"/>
    <col min="13072" max="13072" width="11" style="5" customWidth="1"/>
    <col min="13073" max="13073" width="10" style="5" customWidth="1"/>
    <col min="13074" max="13308" width="11.42578125" style="5"/>
    <col min="13309" max="13309" width="6.28515625" style="5" customWidth="1"/>
    <col min="13310" max="13310" width="8.28515625" style="5" bestFit="1" customWidth="1"/>
    <col min="13311" max="13311" width="10.140625" style="5" customWidth="1"/>
    <col min="13312" max="13312" width="10" style="5" customWidth="1"/>
    <col min="13313" max="13314" width="8.28515625" style="5" customWidth="1"/>
    <col min="13315" max="13315" width="7.5703125" style="5" bestFit="1" customWidth="1"/>
    <col min="13316" max="13316" width="8" style="5" bestFit="1" customWidth="1"/>
    <col min="13317" max="13318" width="9.28515625" style="5" customWidth="1"/>
    <col min="13319" max="13319" width="10" style="5" customWidth="1"/>
    <col min="13320" max="13320" width="9.42578125" style="5" customWidth="1"/>
    <col min="13321" max="13321" width="0" style="5" hidden="1" customWidth="1"/>
    <col min="13322" max="13323" width="8.28515625" style="5" customWidth="1"/>
    <col min="13324" max="13324" width="8.85546875" style="5" customWidth="1"/>
    <col min="13325" max="13325" width="8.28515625" style="5" customWidth="1"/>
    <col min="13326" max="13327" width="9.140625" style="5" customWidth="1"/>
    <col min="13328" max="13328" width="11" style="5" customWidth="1"/>
    <col min="13329" max="13329" width="10" style="5" customWidth="1"/>
    <col min="13330" max="13564" width="11.42578125" style="5"/>
    <col min="13565" max="13565" width="6.28515625" style="5" customWidth="1"/>
    <col min="13566" max="13566" width="8.28515625" style="5" bestFit="1" customWidth="1"/>
    <col min="13567" max="13567" width="10.140625" style="5" customWidth="1"/>
    <col min="13568" max="13568" width="10" style="5" customWidth="1"/>
    <col min="13569" max="13570" width="8.28515625" style="5" customWidth="1"/>
    <col min="13571" max="13571" width="7.5703125" style="5" bestFit="1" customWidth="1"/>
    <col min="13572" max="13572" width="8" style="5" bestFit="1" customWidth="1"/>
    <col min="13573" max="13574" width="9.28515625" style="5" customWidth="1"/>
    <col min="13575" max="13575" width="10" style="5" customWidth="1"/>
    <col min="13576" max="13576" width="9.42578125" style="5" customWidth="1"/>
    <col min="13577" max="13577" width="0" style="5" hidden="1" customWidth="1"/>
    <col min="13578" max="13579" width="8.28515625" style="5" customWidth="1"/>
    <col min="13580" max="13580" width="8.85546875" style="5" customWidth="1"/>
    <col min="13581" max="13581" width="8.28515625" style="5" customWidth="1"/>
    <col min="13582" max="13583" width="9.140625" style="5" customWidth="1"/>
    <col min="13584" max="13584" width="11" style="5" customWidth="1"/>
    <col min="13585" max="13585" width="10" style="5" customWidth="1"/>
    <col min="13586" max="13820" width="11.42578125" style="5"/>
    <col min="13821" max="13821" width="6.28515625" style="5" customWidth="1"/>
    <col min="13822" max="13822" width="8.28515625" style="5" bestFit="1" customWidth="1"/>
    <col min="13823" max="13823" width="10.140625" style="5" customWidth="1"/>
    <col min="13824" max="13824" width="10" style="5" customWidth="1"/>
    <col min="13825" max="13826" width="8.28515625" style="5" customWidth="1"/>
    <col min="13827" max="13827" width="7.5703125" style="5" bestFit="1" customWidth="1"/>
    <col min="13828" max="13828" width="8" style="5" bestFit="1" customWidth="1"/>
    <col min="13829" max="13830" width="9.28515625" style="5" customWidth="1"/>
    <col min="13831" max="13831" width="10" style="5" customWidth="1"/>
    <col min="13832" max="13832" width="9.42578125" style="5" customWidth="1"/>
    <col min="13833" max="13833" width="0" style="5" hidden="1" customWidth="1"/>
    <col min="13834" max="13835" width="8.28515625" style="5" customWidth="1"/>
    <col min="13836" max="13836" width="8.85546875" style="5" customWidth="1"/>
    <col min="13837" max="13837" width="8.28515625" style="5" customWidth="1"/>
    <col min="13838" max="13839" width="9.140625" style="5" customWidth="1"/>
    <col min="13840" max="13840" width="11" style="5" customWidth="1"/>
    <col min="13841" max="13841" width="10" style="5" customWidth="1"/>
    <col min="13842" max="14076" width="11.42578125" style="5"/>
    <col min="14077" max="14077" width="6.28515625" style="5" customWidth="1"/>
    <col min="14078" max="14078" width="8.28515625" style="5" bestFit="1" customWidth="1"/>
    <col min="14079" max="14079" width="10.140625" style="5" customWidth="1"/>
    <col min="14080" max="14080" width="10" style="5" customWidth="1"/>
    <col min="14081" max="14082" width="8.28515625" style="5" customWidth="1"/>
    <col min="14083" max="14083" width="7.5703125" style="5" bestFit="1" customWidth="1"/>
    <col min="14084" max="14084" width="8" style="5" bestFit="1" customWidth="1"/>
    <col min="14085" max="14086" width="9.28515625" style="5" customWidth="1"/>
    <col min="14087" max="14087" width="10" style="5" customWidth="1"/>
    <col min="14088" max="14088" width="9.42578125" style="5" customWidth="1"/>
    <col min="14089" max="14089" width="0" style="5" hidden="1" customWidth="1"/>
    <col min="14090" max="14091" width="8.28515625" style="5" customWidth="1"/>
    <col min="14092" max="14092" width="8.85546875" style="5" customWidth="1"/>
    <col min="14093" max="14093" width="8.28515625" style="5" customWidth="1"/>
    <col min="14094" max="14095" width="9.140625" style="5" customWidth="1"/>
    <col min="14096" max="14096" width="11" style="5" customWidth="1"/>
    <col min="14097" max="14097" width="10" style="5" customWidth="1"/>
    <col min="14098" max="14332" width="11.42578125" style="5"/>
    <col min="14333" max="14333" width="6.28515625" style="5" customWidth="1"/>
    <col min="14334" max="14334" width="8.28515625" style="5" bestFit="1" customWidth="1"/>
    <col min="14335" max="14335" width="10.140625" style="5" customWidth="1"/>
    <col min="14336" max="14336" width="10" style="5" customWidth="1"/>
    <col min="14337" max="14338" width="8.28515625" style="5" customWidth="1"/>
    <col min="14339" max="14339" width="7.5703125" style="5" bestFit="1" customWidth="1"/>
    <col min="14340" max="14340" width="8" style="5" bestFit="1" customWidth="1"/>
    <col min="14341" max="14342" width="9.28515625" style="5" customWidth="1"/>
    <col min="14343" max="14343" width="10" style="5" customWidth="1"/>
    <col min="14344" max="14344" width="9.42578125" style="5" customWidth="1"/>
    <col min="14345" max="14345" width="0" style="5" hidden="1" customWidth="1"/>
    <col min="14346" max="14347" width="8.28515625" style="5" customWidth="1"/>
    <col min="14348" max="14348" width="8.85546875" style="5" customWidth="1"/>
    <col min="14349" max="14349" width="8.28515625" style="5" customWidth="1"/>
    <col min="14350" max="14351" width="9.140625" style="5" customWidth="1"/>
    <col min="14352" max="14352" width="11" style="5" customWidth="1"/>
    <col min="14353" max="14353" width="10" style="5" customWidth="1"/>
    <col min="14354" max="14588" width="11.42578125" style="5"/>
    <col min="14589" max="14589" width="6.28515625" style="5" customWidth="1"/>
    <col min="14590" max="14590" width="8.28515625" style="5" bestFit="1" customWidth="1"/>
    <col min="14591" max="14591" width="10.140625" style="5" customWidth="1"/>
    <col min="14592" max="14592" width="10" style="5" customWidth="1"/>
    <col min="14593" max="14594" width="8.28515625" style="5" customWidth="1"/>
    <col min="14595" max="14595" width="7.5703125" style="5" bestFit="1" customWidth="1"/>
    <col min="14596" max="14596" width="8" style="5" bestFit="1" customWidth="1"/>
    <col min="14597" max="14598" width="9.28515625" style="5" customWidth="1"/>
    <col min="14599" max="14599" width="10" style="5" customWidth="1"/>
    <col min="14600" max="14600" width="9.42578125" style="5" customWidth="1"/>
    <col min="14601" max="14601" width="0" style="5" hidden="1" customWidth="1"/>
    <col min="14602" max="14603" width="8.28515625" style="5" customWidth="1"/>
    <col min="14604" max="14604" width="8.85546875" style="5" customWidth="1"/>
    <col min="14605" max="14605" width="8.28515625" style="5" customWidth="1"/>
    <col min="14606" max="14607" width="9.140625" style="5" customWidth="1"/>
    <col min="14608" max="14608" width="11" style="5" customWidth="1"/>
    <col min="14609" max="14609" width="10" style="5" customWidth="1"/>
    <col min="14610" max="14844" width="11.42578125" style="5"/>
    <col min="14845" max="14845" width="6.28515625" style="5" customWidth="1"/>
    <col min="14846" max="14846" width="8.28515625" style="5" bestFit="1" customWidth="1"/>
    <col min="14847" max="14847" width="10.140625" style="5" customWidth="1"/>
    <col min="14848" max="14848" width="10" style="5" customWidth="1"/>
    <col min="14849" max="14850" width="8.28515625" style="5" customWidth="1"/>
    <col min="14851" max="14851" width="7.5703125" style="5" bestFit="1" customWidth="1"/>
    <col min="14852" max="14852" width="8" style="5" bestFit="1" customWidth="1"/>
    <col min="14853" max="14854" width="9.28515625" style="5" customWidth="1"/>
    <col min="14855" max="14855" width="10" style="5" customWidth="1"/>
    <col min="14856" max="14856" width="9.42578125" style="5" customWidth="1"/>
    <col min="14857" max="14857" width="0" style="5" hidden="1" customWidth="1"/>
    <col min="14858" max="14859" width="8.28515625" style="5" customWidth="1"/>
    <col min="14860" max="14860" width="8.85546875" style="5" customWidth="1"/>
    <col min="14861" max="14861" width="8.28515625" style="5" customWidth="1"/>
    <col min="14862" max="14863" width="9.140625" style="5" customWidth="1"/>
    <col min="14864" max="14864" width="11" style="5" customWidth="1"/>
    <col min="14865" max="14865" width="10" style="5" customWidth="1"/>
    <col min="14866" max="15100" width="11.42578125" style="5"/>
    <col min="15101" max="15101" width="6.28515625" style="5" customWidth="1"/>
    <col min="15102" max="15102" width="8.28515625" style="5" bestFit="1" customWidth="1"/>
    <col min="15103" max="15103" width="10.140625" style="5" customWidth="1"/>
    <col min="15104" max="15104" width="10" style="5" customWidth="1"/>
    <col min="15105" max="15106" width="8.28515625" style="5" customWidth="1"/>
    <col min="15107" max="15107" width="7.5703125" style="5" bestFit="1" customWidth="1"/>
    <col min="15108" max="15108" width="8" style="5" bestFit="1" customWidth="1"/>
    <col min="15109" max="15110" width="9.28515625" style="5" customWidth="1"/>
    <col min="15111" max="15111" width="10" style="5" customWidth="1"/>
    <col min="15112" max="15112" width="9.42578125" style="5" customWidth="1"/>
    <col min="15113" max="15113" width="0" style="5" hidden="1" customWidth="1"/>
    <col min="15114" max="15115" width="8.28515625" style="5" customWidth="1"/>
    <col min="15116" max="15116" width="8.85546875" style="5" customWidth="1"/>
    <col min="15117" max="15117" width="8.28515625" style="5" customWidth="1"/>
    <col min="15118" max="15119" width="9.140625" style="5" customWidth="1"/>
    <col min="15120" max="15120" width="11" style="5" customWidth="1"/>
    <col min="15121" max="15121" width="10" style="5" customWidth="1"/>
    <col min="15122" max="15356" width="11.42578125" style="5"/>
    <col min="15357" max="15357" width="6.28515625" style="5" customWidth="1"/>
    <col min="15358" max="15358" width="8.28515625" style="5" bestFit="1" customWidth="1"/>
    <col min="15359" max="15359" width="10.140625" style="5" customWidth="1"/>
    <col min="15360" max="15360" width="10" style="5" customWidth="1"/>
    <col min="15361" max="15362" width="8.28515625" style="5" customWidth="1"/>
    <col min="15363" max="15363" width="7.5703125" style="5" bestFit="1" customWidth="1"/>
    <col min="15364" max="15364" width="8" style="5" bestFit="1" customWidth="1"/>
    <col min="15365" max="15366" width="9.28515625" style="5" customWidth="1"/>
    <col min="15367" max="15367" width="10" style="5" customWidth="1"/>
    <col min="15368" max="15368" width="9.42578125" style="5" customWidth="1"/>
    <col min="15369" max="15369" width="0" style="5" hidden="1" customWidth="1"/>
    <col min="15370" max="15371" width="8.28515625" style="5" customWidth="1"/>
    <col min="15372" max="15372" width="8.85546875" style="5" customWidth="1"/>
    <col min="15373" max="15373" width="8.28515625" style="5" customWidth="1"/>
    <col min="15374" max="15375" width="9.140625" style="5" customWidth="1"/>
    <col min="15376" max="15376" width="11" style="5" customWidth="1"/>
    <col min="15377" max="15377" width="10" style="5" customWidth="1"/>
    <col min="15378" max="15612" width="11.42578125" style="5"/>
    <col min="15613" max="15613" width="6.28515625" style="5" customWidth="1"/>
    <col min="15614" max="15614" width="8.28515625" style="5" bestFit="1" customWidth="1"/>
    <col min="15615" max="15615" width="10.140625" style="5" customWidth="1"/>
    <col min="15616" max="15616" width="10" style="5" customWidth="1"/>
    <col min="15617" max="15618" width="8.28515625" style="5" customWidth="1"/>
    <col min="15619" max="15619" width="7.5703125" style="5" bestFit="1" customWidth="1"/>
    <col min="15620" max="15620" width="8" style="5" bestFit="1" customWidth="1"/>
    <col min="15621" max="15622" width="9.28515625" style="5" customWidth="1"/>
    <col min="15623" max="15623" width="10" style="5" customWidth="1"/>
    <col min="15624" max="15624" width="9.42578125" style="5" customWidth="1"/>
    <col min="15625" max="15625" width="0" style="5" hidden="1" customWidth="1"/>
    <col min="15626" max="15627" width="8.28515625" style="5" customWidth="1"/>
    <col min="15628" max="15628" width="8.85546875" style="5" customWidth="1"/>
    <col min="15629" max="15629" width="8.28515625" style="5" customWidth="1"/>
    <col min="15630" max="15631" width="9.140625" style="5" customWidth="1"/>
    <col min="15632" max="15632" width="11" style="5" customWidth="1"/>
    <col min="15633" max="15633" width="10" style="5" customWidth="1"/>
    <col min="15634" max="15868" width="11.42578125" style="5"/>
    <col min="15869" max="15869" width="6.28515625" style="5" customWidth="1"/>
    <col min="15870" max="15870" width="8.28515625" style="5" bestFit="1" customWidth="1"/>
    <col min="15871" max="15871" width="10.140625" style="5" customWidth="1"/>
    <col min="15872" max="15872" width="10" style="5" customWidth="1"/>
    <col min="15873" max="15874" width="8.28515625" style="5" customWidth="1"/>
    <col min="15875" max="15875" width="7.5703125" style="5" bestFit="1" customWidth="1"/>
    <col min="15876" max="15876" width="8" style="5" bestFit="1" customWidth="1"/>
    <col min="15877" max="15878" width="9.28515625" style="5" customWidth="1"/>
    <col min="15879" max="15879" width="10" style="5" customWidth="1"/>
    <col min="15880" max="15880" width="9.42578125" style="5" customWidth="1"/>
    <col min="15881" max="15881" width="0" style="5" hidden="1" customWidth="1"/>
    <col min="15882" max="15883" width="8.28515625" style="5" customWidth="1"/>
    <col min="15884" max="15884" width="8.85546875" style="5" customWidth="1"/>
    <col min="15885" max="15885" width="8.28515625" style="5" customWidth="1"/>
    <col min="15886" max="15887" width="9.140625" style="5" customWidth="1"/>
    <col min="15888" max="15888" width="11" style="5" customWidth="1"/>
    <col min="15889" max="15889" width="10" style="5" customWidth="1"/>
    <col min="15890" max="16124" width="11.42578125" style="5"/>
    <col min="16125" max="16125" width="6.28515625" style="5" customWidth="1"/>
    <col min="16126" max="16126" width="8.28515625" style="5" bestFit="1" customWidth="1"/>
    <col min="16127" max="16127" width="10.140625" style="5" customWidth="1"/>
    <col min="16128" max="16128" width="10" style="5" customWidth="1"/>
    <col min="16129" max="16130" width="8.28515625" style="5" customWidth="1"/>
    <col min="16131" max="16131" width="7.5703125" style="5" bestFit="1" customWidth="1"/>
    <col min="16132" max="16132" width="8" style="5" bestFit="1" customWidth="1"/>
    <col min="16133" max="16134" width="9.28515625" style="5" customWidth="1"/>
    <col min="16135" max="16135" width="10" style="5" customWidth="1"/>
    <col min="16136" max="16136" width="9.42578125" style="5" customWidth="1"/>
    <col min="16137" max="16137" width="0" style="5" hidden="1" customWidth="1"/>
    <col min="16138" max="16139" width="8.28515625" style="5" customWidth="1"/>
    <col min="16140" max="16140" width="8.85546875" style="5" customWidth="1"/>
    <col min="16141" max="16141" width="8.28515625" style="5" customWidth="1"/>
    <col min="16142" max="16143" width="9.140625" style="5" customWidth="1"/>
    <col min="16144" max="16144" width="11" style="5" customWidth="1"/>
    <col min="16145" max="16145" width="10" style="5" customWidth="1"/>
    <col min="16146" max="16384" width="11.42578125" style="5"/>
  </cols>
  <sheetData>
    <row r="1" spans="1:37" ht="15" customHeight="1">
      <c r="A1" s="518" t="s">
        <v>147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</row>
    <row r="2" spans="1:37" ht="15" customHeight="1">
      <c r="A2" s="6"/>
      <c r="B2" s="6"/>
      <c r="C2" s="529" t="s">
        <v>23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37" ht="15.75" thickBot="1">
      <c r="A3" s="7" t="s">
        <v>232</v>
      </c>
      <c r="B3" s="7"/>
      <c r="C3" s="8"/>
      <c r="D3" s="8"/>
      <c r="E3" s="8"/>
      <c r="F3" s="8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</row>
    <row r="4" spans="1:37" s="10" customFormat="1" ht="33" customHeight="1" thickBot="1">
      <c r="A4" s="531" t="s">
        <v>22</v>
      </c>
      <c r="B4" s="531"/>
      <c r="C4" s="533" t="s">
        <v>24</v>
      </c>
      <c r="D4" s="533"/>
      <c r="E4" s="533" t="s">
        <v>25</v>
      </c>
      <c r="F4" s="533"/>
      <c r="G4" s="533" t="s">
        <v>26</v>
      </c>
      <c r="H4" s="533"/>
      <c r="I4" s="9"/>
      <c r="J4" s="533" t="s">
        <v>27</v>
      </c>
      <c r="K4" s="533"/>
      <c r="L4" s="522" t="s">
        <v>28</v>
      </c>
      <c r="M4" s="522"/>
      <c r="N4" s="522" t="s">
        <v>29</v>
      </c>
      <c r="O4" s="522"/>
      <c r="P4" s="533" t="s">
        <v>18</v>
      </c>
      <c r="Q4" s="533"/>
    </row>
    <row r="5" spans="1:37" s="10" customFormat="1" ht="22.5" customHeight="1" thickBot="1">
      <c r="A5" s="532"/>
      <c r="B5" s="532"/>
      <c r="C5" s="11" t="s">
        <v>30</v>
      </c>
      <c r="D5" s="11" t="s">
        <v>138</v>
      </c>
      <c r="E5" s="11" t="s">
        <v>30</v>
      </c>
      <c r="F5" s="11" t="s">
        <v>138</v>
      </c>
      <c r="G5" s="11" t="s">
        <v>30</v>
      </c>
      <c r="H5" s="11" t="s">
        <v>138</v>
      </c>
      <c r="I5" s="11"/>
      <c r="J5" s="11" t="s">
        <v>30</v>
      </c>
      <c r="K5" s="11" t="s">
        <v>138</v>
      </c>
      <c r="L5" s="11" t="s">
        <v>30</v>
      </c>
      <c r="M5" s="11" t="s">
        <v>138</v>
      </c>
      <c r="N5" s="11" t="s">
        <v>30</v>
      </c>
      <c r="O5" s="11" t="s">
        <v>138</v>
      </c>
      <c r="P5" s="11" t="s">
        <v>30</v>
      </c>
      <c r="Q5" s="11" t="s">
        <v>138</v>
      </c>
      <c r="R5" s="12"/>
    </row>
    <row r="6" spans="1:37" s="10" customFormat="1" ht="8.2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</row>
    <row r="7" spans="1:37" ht="37.5" customHeight="1">
      <c r="A7" s="538" t="s">
        <v>31</v>
      </c>
      <c r="B7" s="2" t="s">
        <v>32</v>
      </c>
      <c r="C7" s="105">
        <v>22452500</v>
      </c>
      <c r="D7" s="105">
        <v>17260000</v>
      </c>
      <c r="E7" s="105"/>
      <c r="F7" s="105"/>
      <c r="G7" s="105">
        <v>1798010</v>
      </c>
      <c r="H7" s="105">
        <v>803520</v>
      </c>
      <c r="I7" s="105"/>
      <c r="J7" s="105">
        <v>23800000</v>
      </c>
      <c r="K7" s="105">
        <v>26365000</v>
      </c>
      <c r="L7" s="105">
        <v>1508100</v>
      </c>
      <c r="M7" s="105">
        <v>1485000</v>
      </c>
      <c r="N7" s="105">
        <v>1455000</v>
      </c>
      <c r="O7" s="105">
        <v>1609600</v>
      </c>
      <c r="P7" s="106">
        <v>51013610</v>
      </c>
      <c r="Q7" s="106">
        <f>D7+F7+H7+K7+M7+O7</f>
        <v>47523120</v>
      </c>
      <c r="R7" s="16"/>
      <c r="S7" s="17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35.25" customHeight="1">
      <c r="A8" s="538"/>
      <c r="B8" s="2" t="s">
        <v>33</v>
      </c>
      <c r="C8" s="105">
        <v>488857650</v>
      </c>
      <c r="D8" s="105">
        <v>388655703</v>
      </c>
      <c r="E8" s="105">
        <v>0</v>
      </c>
      <c r="F8" s="105">
        <v>0</v>
      </c>
      <c r="G8" s="105">
        <v>43946067.899999999</v>
      </c>
      <c r="H8" s="105">
        <v>33261382.5</v>
      </c>
      <c r="I8" s="105"/>
      <c r="J8" s="105">
        <v>33251992.300000001</v>
      </c>
      <c r="K8" s="105">
        <v>36336697.299999997</v>
      </c>
      <c r="L8" s="105">
        <v>10855460.300000001</v>
      </c>
      <c r="M8" s="105">
        <v>22002381.899999999</v>
      </c>
      <c r="N8" s="105">
        <v>37912349</v>
      </c>
      <c r="O8" s="105">
        <v>33356607.800000001</v>
      </c>
      <c r="P8" s="106">
        <v>614823519.49999988</v>
      </c>
      <c r="Q8" s="106">
        <f t="shared" ref="Q8:Q14" si="0">D8+F8+H8+K8+M8+O8</f>
        <v>513612772.5</v>
      </c>
      <c r="R8" s="16"/>
      <c r="S8" s="17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39.75" customHeight="1">
      <c r="A9" s="538" t="s">
        <v>34</v>
      </c>
      <c r="B9" s="2" t="s">
        <v>35</v>
      </c>
      <c r="C9" s="105">
        <v>28442240</v>
      </c>
      <c r="D9" s="105">
        <v>30749350</v>
      </c>
      <c r="E9" s="105"/>
      <c r="F9" s="105"/>
      <c r="G9" s="105">
        <v>6336250</v>
      </c>
      <c r="H9" s="105">
        <v>7608700</v>
      </c>
      <c r="I9" s="105"/>
      <c r="J9" s="105">
        <v>1550750</v>
      </c>
      <c r="K9" s="105">
        <v>705240</v>
      </c>
      <c r="L9" s="105">
        <v>230000</v>
      </c>
      <c r="M9" s="105">
        <v>973400</v>
      </c>
      <c r="N9" s="105">
        <v>7759550</v>
      </c>
      <c r="O9" s="105">
        <v>7201250</v>
      </c>
      <c r="P9" s="106">
        <v>44318790</v>
      </c>
      <c r="Q9" s="106">
        <f t="shared" si="0"/>
        <v>47237940</v>
      </c>
      <c r="R9" s="16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35.25" customHeight="1">
      <c r="A10" s="538"/>
      <c r="B10" s="2" t="s">
        <v>36</v>
      </c>
      <c r="C10" s="105">
        <v>480828693</v>
      </c>
      <c r="D10" s="105">
        <v>377953821</v>
      </c>
      <c r="E10" s="105">
        <v>0</v>
      </c>
      <c r="F10" s="105">
        <v>0</v>
      </c>
      <c r="G10" s="105">
        <v>43713190.700000003</v>
      </c>
      <c r="H10" s="105">
        <v>32242742.100000001</v>
      </c>
      <c r="I10" s="105"/>
      <c r="J10" s="105">
        <v>33392167.399999999</v>
      </c>
      <c r="K10" s="105">
        <v>33829944</v>
      </c>
      <c r="L10" s="105">
        <v>10741108</v>
      </c>
      <c r="M10" s="105">
        <v>22075829</v>
      </c>
      <c r="N10" s="105">
        <v>36456242.799999997</v>
      </c>
      <c r="O10" s="105">
        <v>27814788</v>
      </c>
      <c r="P10" s="106">
        <v>605131401.89999998</v>
      </c>
      <c r="Q10" s="106">
        <f t="shared" si="0"/>
        <v>493917124.10000002</v>
      </c>
      <c r="R10" s="16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35.25" customHeight="1">
      <c r="A11" s="534" t="s">
        <v>37</v>
      </c>
      <c r="B11" s="534"/>
      <c r="C11" s="105">
        <v>93049276.599999994</v>
      </c>
      <c r="D11" s="105">
        <v>97705219.400000006</v>
      </c>
      <c r="E11" s="105"/>
      <c r="F11" s="105"/>
      <c r="G11" s="105">
        <v>18584359.5</v>
      </c>
      <c r="H11" s="105">
        <v>17999988.100000001</v>
      </c>
      <c r="I11" s="105"/>
      <c r="J11" s="105">
        <v>29483833.399999999</v>
      </c>
      <c r="K11" s="105">
        <v>30278325.100000001</v>
      </c>
      <c r="L11" s="105">
        <v>2793344.4</v>
      </c>
      <c r="M11" s="105">
        <v>3261282.2</v>
      </c>
      <c r="N11" s="105">
        <v>6322465.4000000004</v>
      </c>
      <c r="O11" s="105">
        <v>6167432.5</v>
      </c>
      <c r="P11" s="106">
        <v>150233279.30000001</v>
      </c>
      <c r="Q11" s="106">
        <f t="shared" si="0"/>
        <v>155412247.29999998</v>
      </c>
      <c r="R11" s="16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35.25" customHeight="1">
      <c r="A12" s="536" t="s">
        <v>38</v>
      </c>
      <c r="B12" s="536"/>
      <c r="C12" s="105">
        <v>2011776.4</v>
      </c>
      <c r="D12" s="105">
        <v>3018890.4</v>
      </c>
      <c r="E12" s="105"/>
      <c r="F12" s="105"/>
      <c r="G12" s="105">
        <v>152517.6</v>
      </c>
      <c r="H12" s="105">
        <v>432519.7</v>
      </c>
      <c r="I12" s="105"/>
      <c r="J12" s="105">
        <v>450419.5</v>
      </c>
      <c r="K12" s="105">
        <v>205304.3</v>
      </c>
      <c r="L12" s="105">
        <v>0</v>
      </c>
      <c r="M12" s="105">
        <v>146746.6</v>
      </c>
      <c r="N12" s="105">
        <v>490326.1</v>
      </c>
      <c r="O12" s="105">
        <v>149828.70000000001</v>
      </c>
      <c r="P12" s="106">
        <v>3105039.6</v>
      </c>
      <c r="Q12" s="106">
        <f t="shared" si="0"/>
        <v>3953289.7</v>
      </c>
      <c r="R12" s="16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35.25" customHeight="1">
      <c r="A13" s="536" t="s">
        <v>39</v>
      </c>
      <c r="B13" s="536"/>
      <c r="C13" s="105">
        <v>561566.6</v>
      </c>
      <c r="D13" s="105">
        <v>1513514.8</v>
      </c>
      <c r="E13" s="105"/>
      <c r="F13" s="105"/>
      <c r="G13" s="105">
        <v>10478.700000000001</v>
      </c>
      <c r="H13" s="105">
        <v>256505.60000000001</v>
      </c>
      <c r="I13" s="105"/>
      <c r="J13" s="105">
        <v>59035.1</v>
      </c>
      <c r="K13" s="105">
        <v>228621.4</v>
      </c>
      <c r="L13" s="105">
        <v>14931.1</v>
      </c>
      <c r="M13" s="105">
        <v>147037</v>
      </c>
      <c r="N13" s="105">
        <v>475854.7</v>
      </c>
      <c r="O13" s="105">
        <v>743263.8</v>
      </c>
      <c r="P13" s="106">
        <v>1121866.2</v>
      </c>
      <c r="Q13" s="106">
        <f t="shared" si="0"/>
        <v>2888942.5999999996</v>
      </c>
      <c r="R13" s="16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35.25" customHeight="1">
      <c r="A14" s="534" t="s">
        <v>40</v>
      </c>
      <c r="B14" s="534"/>
      <c r="C14" s="105">
        <v>30594957.199999999</v>
      </c>
      <c r="D14" s="105">
        <v>34056356</v>
      </c>
      <c r="E14" s="105"/>
      <c r="F14" s="105"/>
      <c r="G14" s="105">
        <v>7813002.4000000004</v>
      </c>
      <c r="H14" s="105">
        <v>8041484.0999999996</v>
      </c>
      <c r="I14" s="105"/>
      <c r="J14" s="105">
        <v>12085954.5</v>
      </c>
      <c r="K14" s="105">
        <v>13626258.199999999</v>
      </c>
      <c r="L14" s="105">
        <v>638315.69999999995</v>
      </c>
      <c r="M14" s="105">
        <v>811238.6</v>
      </c>
      <c r="N14" s="105">
        <v>3064831.1</v>
      </c>
      <c r="O14" s="105">
        <v>3542586.7</v>
      </c>
      <c r="P14" s="106">
        <v>54197060.900000006</v>
      </c>
      <c r="Q14" s="106">
        <f t="shared" si="0"/>
        <v>60077923.600000001</v>
      </c>
      <c r="R14" s="16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29.25" customHeight="1" thickBot="1">
      <c r="A15" s="535" t="s">
        <v>41</v>
      </c>
      <c r="B15" s="535"/>
      <c r="C15" s="107">
        <v>7523458.7000000002</v>
      </c>
      <c r="D15" s="107">
        <v>7398559</v>
      </c>
      <c r="E15" s="107"/>
      <c r="F15" s="107"/>
      <c r="G15" s="107">
        <v>326601</v>
      </c>
      <c r="H15" s="109">
        <v>154367.1</v>
      </c>
      <c r="I15" s="107"/>
      <c r="J15" s="107">
        <v>2370227.6</v>
      </c>
      <c r="K15" s="107">
        <v>2230126.2000000002</v>
      </c>
      <c r="L15" s="107">
        <v>212645.9</v>
      </c>
      <c r="M15" s="107">
        <v>102658.2</v>
      </c>
      <c r="N15" s="109">
        <v>638503.6</v>
      </c>
      <c r="O15" s="107">
        <v>399948.5</v>
      </c>
      <c r="P15" s="108">
        <v>11071436.800000001</v>
      </c>
      <c r="Q15" s="108">
        <f>D15+F15+H15+K15+M15+O15</f>
        <v>10285659</v>
      </c>
      <c r="R15" s="16"/>
      <c r="S15" s="19"/>
    </row>
    <row r="16" spans="1:37">
      <c r="A16" s="536"/>
      <c r="B16" s="536"/>
    </row>
    <row r="17" spans="1:18" hidden="1">
      <c r="A17" s="537"/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</row>
    <row r="18" spans="1:18" hidden="1"/>
    <row r="19" spans="1:18" hidden="1"/>
    <row r="20" spans="1:18" hidden="1"/>
    <row r="21" spans="1:18" ht="15.75" hidden="1" thickBot="1">
      <c r="K21" s="2"/>
      <c r="L21" s="2"/>
      <c r="M21" s="2"/>
      <c r="N21" s="2"/>
      <c r="O21" s="102"/>
      <c r="P21" s="102" t="s">
        <v>142</v>
      </c>
      <c r="Q21" s="103" t="s">
        <v>143</v>
      </c>
      <c r="R21" s="104"/>
    </row>
    <row r="22" spans="1:18" hidden="1">
      <c r="K22" s="2"/>
      <c r="L22" s="2"/>
      <c r="M22" s="2"/>
      <c r="N22" s="2"/>
      <c r="O22" s="102" t="s">
        <v>144</v>
      </c>
      <c r="P22" s="102">
        <v>132785.5</v>
      </c>
      <c r="Q22" s="103">
        <v>154278.1</v>
      </c>
      <c r="R22" s="103"/>
    </row>
    <row r="23" spans="1:18" hidden="1">
      <c r="O23" s="102" t="s">
        <v>38</v>
      </c>
      <c r="P23" s="5">
        <v>2035.7</v>
      </c>
      <c r="Q23" s="5">
        <v>3251.8</v>
      </c>
    </row>
    <row r="24" spans="1:18" hidden="1">
      <c r="O24" s="102" t="s">
        <v>39</v>
      </c>
      <c r="P24" s="5">
        <v>530.6</v>
      </c>
      <c r="Q24" s="5">
        <v>1380.5</v>
      </c>
    </row>
    <row r="25" spans="1:18" ht="38.25" hidden="1">
      <c r="O25" s="103" t="s">
        <v>40</v>
      </c>
      <c r="P25" s="5">
        <v>55382.6</v>
      </c>
      <c r="Q25" s="5">
        <v>57521.2</v>
      </c>
    </row>
    <row r="26" spans="1:18" ht="39" hidden="1" thickBot="1">
      <c r="O26" s="104" t="s">
        <v>41</v>
      </c>
    </row>
    <row r="27" spans="1:18" hidden="1"/>
    <row r="28" spans="1:18" hidden="1"/>
    <row r="29" spans="1:18" hidden="1"/>
    <row r="30" spans="1:18" hidden="1"/>
    <row r="31" spans="1:18" hidden="1"/>
    <row r="32" spans="1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20:22" hidden="1"/>
    <row r="66" spans="20:22" hidden="1"/>
    <row r="67" spans="20:22" hidden="1"/>
    <row r="68" spans="20:22" hidden="1"/>
    <row r="69" spans="20:22" hidden="1"/>
    <row r="70" spans="20:22" hidden="1"/>
    <row r="71" spans="20:22" hidden="1"/>
    <row r="72" spans="20:22" hidden="1"/>
    <row r="73" spans="20:22" hidden="1"/>
    <row r="74" spans="20:22" hidden="1"/>
    <row r="75" spans="20:22" hidden="1"/>
    <row r="76" spans="20:22" hidden="1"/>
    <row r="78" spans="20:22">
      <c r="U78" s="5" t="s">
        <v>30</v>
      </c>
      <c r="V78" s="5" t="s">
        <v>138</v>
      </c>
    </row>
    <row r="79" spans="20:22">
      <c r="T79" s="103" t="s">
        <v>37</v>
      </c>
      <c r="U79" s="103">
        <v>136105.20000000001</v>
      </c>
      <c r="V79" s="5">
        <v>153492.70000000001</v>
      </c>
    </row>
    <row r="80" spans="20:22">
      <c r="T80" s="102" t="s">
        <v>38</v>
      </c>
      <c r="U80" s="102">
        <v>2078.6999999999998</v>
      </c>
      <c r="V80" s="5">
        <v>3076.5</v>
      </c>
    </row>
    <row r="81" spans="20:22">
      <c r="T81" s="102" t="s">
        <v>39</v>
      </c>
      <c r="U81" s="102">
        <v>572.29999999999995</v>
      </c>
      <c r="V81" s="5">
        <v>1662.4</v>
      </c>
    </row>
    <row r="82" spans="20:22">
      <c r="T82" s="103" t="s">
        <v>40</v>
      </c>
      <c r="U82" s="103">
        <v>56924.9</v>
      </c>
      <c r="V82" s="5">
        <v>57713.599999999999</v>
      </c>
    </row>
  </sheetData>
  <mergeCells count="20">
    <mergeCell ref="A14:B14"/>
    <mergeCell ref="A15:B15"/>
    <mergeCell ref="A16:B16"/>
    <mergeCell ref="A17:P17"/>
    <mergeCell ref="P4:Q4"/>
    <mergeCell ref="A7:A8"/>
    <mergeCell ref="A9:A10"/>
    <mergeCell ref="A11:B11"/>
    <mergeCell ref="A12:B12"/>
    <mergeCell ref="A13:B13"/>
    <mergeCell ref="A1:Q1"/>
    <mergeCell ref="C2:Q2"/>
    <mergeCell ref="G3:Q3"/>
    <mergeCell ref="A4:B5"/>
    <mergeCell ref="C4:D4"/>
    <mergeCell ref="E4:F4"/>
    <mergeCell ref="G4:H4"/>
    <mergeCell ref="J4:K4"/>
    <mergeCell ref="L4:M4"/>
    <mergeCell ref="N4:O4"/>
  </mergeCells>
  <printOptions horizontalCentered="1"/>
  <pageMargins left="0.17" right="0.17" top="1" bottom="0.48" header="0" footer="0.5"/>
  <pageSetup paperSize="9" scale="80" orientation="landscape" r:id="rId1"/>
  <headerFooter alignWithMargins="0">
    <oddFooter xml:space="preserve">&amp;R26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workbookViewId="0">
      <selection activeCell="K12" sqref="K12"/>
    </sheetView>
  </sheetViews>
  <sheetFormatPr defaultRowHeight="12.75"/>
  <cols>
    <col min="1" max="1" width="6.7109375" style="44" customWidth="1"/>
    <col min="2" max="2" width="19" style="44" customWidth="1"/>
    <col min="3" max="7" width="10.42578125" style="44" customWidth="1"/>
    <col min="8" max="256" width="9.140625" style="44"/>
    <col min="257" max="257" width="6.7109375" style="44" customWidth="1"/>
    <col min="258" max="258" width="19" style="44" customWidth="1"/>
    <col min="259" max="263" width="10.42578125" style="44" customWidth="1"/>
    <col min="264" max="512" width="9.140625" style="44"/>
    <col min="513" max="513" width="6.7109375" style="44" customWidth="1"/>
    <col min="514" max="514" width="19" style="44" customWidth="1"/>
    <col min="515" max="519" width="10.42578125" style="44" customWidth="1"/>
    <col min="520" max="768" width="9.140625" style="44"/>
    <col min="769" max="769" width="6.7109375" style="44" customWidth="1"/>
    <col min="770" max="770" width="19" style="44" customWidth="1"/>
    <col min="771" max="775" width="10.42578125" style="44" customWidth="1"/>
    <col min="776" max="1024" width="9.140625" style="44"/>
    <col min="1025" max="1025" width="6.7109375" style="44" customWidth="1"/>
    <col min="1026" max="1026" width="19" style="44" customWidth="1"/>
    <col min="1027" max="1031" width="10.42578125" style="44" customWidth="1"/>
    <col min="1032" max="1280" width="9.140625" style="44"/>
    <col min="1281" max="1281" width="6.7109375" style="44" customWidth="1"/>
    <col min="1282" max="1282" width="19" style="44" customWidth="1"/>
    <col min="1283" max="1287" width="10.42578125" style="44" customWidth="1"/>
    <col min="1288" max="1536" width="9.140625" style="44"/>
    <col min="1537" max="1537" width="6.7109375" style="44" customWidth="1"/>
    <col min="1538" max="1538" width="19" style="44" customWidth="1"/>
    <col min="1539" max="1543" width="10.42578125" style="44" customWidth="1"/>
    <col min="1544" max="1792" width="9.140625" style="44"/>
    <col min="1793" max="1793" width="6.7109375" style="44" customWidth="1"/>
    <col min="1794" max="1794" width="19" style="44" customWidth="1"/>
    <col min="1795" max="1799" width="10.42578125" style="44" customWidth="1"/>
    <col min="1800" max="2048" width="9.140625" style="44"/>
    <col min="2049" max="2049" width="6.7109375" style="44" customWidth="1"/>
    <col min="2050" max="2050" width="19" style="44" customWidth="1"/>
    <col min="2051" max="2055" width="10.42578125" style="44" customWidth="1"/>
    <col min="2056" max="2304" width="9.140625" style="44"/>
    <col min="2305" max="2305" width="6.7109375" style="44" customWidth="1"/>
    <col min="2306" max="2306" width="19" style="44" customWidth="1"/>
    <col min="2307" max="2311" width="10.42578125" style="44" customWidth="1"/>
    <col min="2312" max="2560" width="9.140625" style="44"/>
    <col min="2561" max="2561" width="6.7109375" style="44" customWidth="1"/>
    <col min="2562" max="2562" width="19" style="44" customWidth="1"/>
    <col min="2563" max="2567" width="10.42578125" style="44" customWidth="1"/>
    <col min="2568" max="2816" width="9.140625" style="44"/>
    <col min="2817" max="2817" width="6.7109375" style="44" customWidth="1"/>
    <col min="2818" max="2818" width="19" style="44" customWidth="1"/>
    <col min="2819" max="2823" width="10.42578125" style="44" customWidth="1"/>
    <col min="2824" max="3072" width="9.140625" style="44"/>
    <col min="3073" max="3073" width="6.7109375" style="44" customWidth="1"/>
    <col min="3074" max="3074" width="19" style="44" customWidth="1"/>
    <col min="3075" max="3079" width="10.42578125" style="44" customWidth="1"/>
    <col min="3080" max="3328" width="9.140625" style="44"/>
    <col min="3329" max="3329" width="6.7109375" style="44" customWidth="1"/>
    <col min="3330" max="3330" width="19" style="44" customWidth="1"/>
    <col min="3331" max="3335" width="10.42578125" style="44" customWidth="1"/>
    <col min="3336" max="3584" width="9.140625" style="44"/>
    <col min="3585" max="3585" width="6.7109375" style="44" customWidth="1"/>
    <col min="3586" max="3586" width="19" style="44" customWidth="1"/>
    <col min="3587" max="3591" width="10.42578125" style="44" customWidth="1"/>
    <col min="3592" max="3840" width="9.140625" style="44"/>
    <col min="3841" max="3841" width="6.7109375" style="44" customWidth="1"/>
    <col min="3842" max="3842" width="19" style="44" customWidth="1"/>
    <col min="3843" max="3847" width="10.42578125" style="44" customWidth="1"/>
    <col min="3848" max="4096" width="9.140625" style="44"/>
    <col min="4097" max="4097" width="6.7109375" style="44" customWidth="1"/>
    <col min="4098" max="4098" width="19" style="44" customWidth="1"/>
    <col min="4099" max="4103" width="10.42578125" style="44" customWidth="1"/>
    <col min="4104" max="4352" width="9.140625" style="44"/>
    <col min="4353" max="4353" width="6.7109375" style="44" customWidth="1"/>
    <col min="4354" max="4354" width="19" style="44" customWidth="1"/>
    <col min="4355" max="4359" width="10.42578125" style="44" customWidth="1"/>
    <col min="4360" max="4608" width="9.140625" style="44"/>
    <col min="4609" max="4609" width="6.7109375" style="44" customWidth="1"/>
    <col min="4610" max="4610" width="19" style="44" customWidth="1"/>
    <col min="4611" max="4615" width="10.42578125" style="44" customWidth="1"/>
    <col min="4616" max="4864" width="9.140625" style="44"/>
    <col min="4865" max="4865" width="6.7109375" style="44" customWidth="1"/>
    <col min="4866" max="4866" width="19" style="44" customWidth="1"/>
    <col min="4867" max="4871" width="10.42578125" style="44" customWidth="1"/>
    <col min="4872" max="5120" width="9.140625" style="44"/>
    <col min="5121" max="5121" width="6.7109375" style="44" customWidth="1"/>
    <col min="5122" max="5122" width="19" style="44" customWidth="1"/>
    <col min="5123" max="5127" width="10.42578125" style="44" customWidth="1"/>
    <col min="5128" max="5376" width="9.140625" style="44"/>
    <col min="5377" max="5377" width="6.7109375" style="44" customWidth="1"/>
    <col min="5378" max="5378" width="19" style="44" customWidth="1"/>
    <col min="5379" max="5383" width="10.42578125" style="44" customWidth="1"/>
    <col min="5384" max="5632" width="9.140625" style="44"/>
    <col min="5633" max="5633" width="6.7109375" style="44" customWidth="1"/>
    <col min="5634" max="5634" width="19" style="44" customWidth="1"/>
    <col min="5635" max="5639" width="10.42578125" style="44" customWidth="1"/>
    <col min="5640" max="5888" width="9.140625" style="44"/>
    <col min="5889" max="5889" width="6.7109375" style="44" customWidth="1"/>
    <col min="5890" max="5890" width="19" style="44" customWidth="1"/>
    <col min="5891" max="5895" width="10.42578125" style="44" customWidth="1"/>
    <col min="5896" max="6144" width="9.140625" style="44"/>
    <col min="6145" max="6145" width="6.7109375" style="44" customWidth="1"/>
    <col min="6146" max="6146" width="19" style="44" customWidth="1"/>
    <col min="6147" max="6151" width="10.42578125" style="44" customWidth="1"/>
    <col min="6152" max="6400" width="9.140625" style="44"/>
    <col min="6401" max="6401" width="6.7109375" style="44" customWidth="1"/>
    <col min="6402" max="6402" width="19" style="44" customWidth="1"/>
    <col min="6403" max="6407" width="10.42578125" style="44" customWidth="1"/>
    <col min="6408" max="6656" width="9.140625" style="44"/>
    <col min="6657" max="6657" width="6.7109375" style="44" customWidth="1"/>
    <col min="6658" max="6658" width="19" style="44" customWidth="1"/>
    <col min="6659" max="6663" width="10.42578125" style="44" customWidth="1"/>
    <col min="6664" max="6912" width="9.140625" style="44"/>
    <col min="6913" max="6913" width="6.7109375" style="44" customWidth="1"/>
    <col min="6914" max="6914" width="19" style="44" customWidth="1"/>
    <col min="6915" max="6919" width="10.42578125" style="44" customWidth="1"/>
    <col min="6920" max="7168" width="9.140625" style="44"/>
    <col min="7169" max="7169" width="6.7109375" style="44" customWidth="1"/>
    <col min="7170" max="7170" width="19" style="44" customWidth="1"/>
    <col min="7171" max="7175" width="10.42578125" style="44" customWidth="1"/>
    <col min="7176" max="7424" width="9.140625" style="44"/>
    <col min="7425" max="7425" width="6.7109375" style="44" customWidth="1"/>
    <col min="7426" max="7426" width="19" style="44" customWidth="1"/>
    <col min="7427" max="7431" width="10.42578125" style="44" customWidth="1"/>
    <col min="7432" max="7680" width="9.140625" style="44"/>
    <col min="7681" max="7681" width="6.7109375" style="44" customWidth="1"/>
    <col min="7682" max="7682" width="19" style="44" customWidth="1"/>
    <col min="7683" max="7687" width="10.42578125" style="44" customWidth="1"/>
    <col min="7688" max="7936" width="9.140625" style="44"/>
    <col min="7937" max="7937" width="6.7109375" style="44" customWidth="1"/>
    <col min="7938" max="7938" width="19" style="44" customWidth="1"/>
    <col min="7939" max="7943" width="10.42578125" style="44" customWidth="1"/>
    <col min="7944" max="8192" width="9.140625" style="44"/>
    <col min="8193" max="8193" width="6.7109375" style="44" customWidth="1"/>
    <col min="8194" max="8194" width="19" style="44" customWidth="1"/>
    <col min="8195" max="8199" width="10.42578125" style="44" customWidth="1"/>
    <col min="8200" max="8448" width="9.140625" style="44"/>
    <col min="8449" max="8449" width="6.7109375" style="44" customWidth="1"/>
    <col min="8450" max="8450" width="19" style="44" customWidth="1"/>
    <col min="8451" max="8455" width="10.42578125" style="44" customWidth="1"/>
    <col min="8456" max="8704" width="9.140625" style="44"/>
    <col min="8705" max="8705" width="6.7109375" style="44" customWidth="1"/>
    <col min="8706" max="8706" width="19" style="44" customWidth="1"/>
    <col min="8707" max="8711" width="10.42578125" style="44" customWidth="1"/>
    <col min="8712" max="8960" width="9.140625" style="44"/>
    <col min="8961" max="8961" width="6.7109375" style="44" customWidth="1"/>
    <col min="8962" max="8962" width="19" style="44" customWidth="1"/>
    <col min="8963" max="8967" width="10.42578125" style="44" customWidth="1"/>
    <col min="8968" max="9216" width="9.140625" style="44"/>
    <col min="9217" max="9217" width="6.7109375" style="44" customWidth="1"/>
    <col min="9218" max="9218" width="19" style="44" customWidth="1"/>
    <col min="9219" max="9223" width="10.42578125" style="44" customWidth="1"/>
    <col min="9224" max="9472" width="9.140625" style="44"/>
    <col min="9473" max="9473" width="6.7109375" style="44" customWidth="1"/>
    <col min="9474" max="9474" width="19" style="44" customWidth="1"/>
    <col min="9475" max="9479" width="10.42578125" style="44" customWidth="1"/>
    <col min="9480" max="9728" width="9.140625" style="44"/>
    <col min="9729" max="9729" width="6.7109375" style="44" customWidth="1"/>
    <col min="9730" max="9730" width="19" style="44" customWidth="1"/>
    <col min="9731" max="9735" width="10.42578125" style="44" customWidth="1"/>
    <col min="9736" max="9984" width="9.140625" style="44"/>
    <col min="9985" max="9985" width="6.7109375" style="44" customWidth="1"/>
    <col min="9986" max="9986" width="19" style="44" customWidth="1"/>
    <col min="9987" max="9991" width="10.42578125" style="44" customWidth="1"/>
    <col min="9992" max="10240" width="9.140625" style="44"/>
    <col min="10241" max="10241" width="6.7109375" style="44" customWidth="1"/>
    <col min="10242" max="10242" width="19" style="44" customWidth="1"/>
    <col min="10243" max="10247" width="10.42578125" style="44" customWidth="1"/>
    <col min="10248" max="10496" width="9.140625" style="44"/>
    <col min="10497" max="10497" width="6.7109375" style="44" customWidth="1"/>
    <col min="10498" max="10498" width="19" style="44" customWidth="1"/>
    <col min="10499" max="10503" width="10.42578125" style="44" customWidth="1"/>
    <col min="10504" max="10752" width="9.140625" style="44"/>
    <col min="10753" max="10753" width="6.7109375" style="44" customWidth="1"/>
    <col min="10754" max="10754" width="19" style="44" customWidth="1"/>
    <col min="10755" max="10759" width="10.42578125" style="44" customWidth="1"/>
    <col min="10760" max="11008" width="9.140625" style="44"/>
    <col min="11009" max="11009" width="6.7109375" style="44" customWidth="1"/>
    <col min="11010" max="11010" width="19" style="44" customWidth="1"/>
    <col min="11011" max="11015" width="10.42578125" style="44" customWidth="1"/>
    <col min="11016" max="11264" width="9.140625" style="44"/>
    <col min="11265" max="11265" width="6.7109375" style="44" customWidth="1"/>
    <col min="11266" max="11266" width="19" style="44" customWidth="1"/>
    <col min="11267" max="11271" width="10.42578125" style="44" customWidth="1"/>
    <col min="11272" max="11520" width="9.140625" style="44"/>
    <col min="11521" max="11521" width="6.7109375" style="44" customWidth="1"/>
    <col min="11522" max="11522" width="19" style="44" customWidth="1"/>
    <col min="11523" max="11527" width="10.42578125" style="44" customWidth="1"/>
    <col min="11528" max="11776" width="9.140625" style="44"/>
    <col min="11777" max="11777" width="6.7109375" style="44" customWidth="1"/>
    <col min="11778" max="11778" width="19" style="44" customWidth="1"/>
    <col min="11779" max="11783" width="10.42578125" style="44" customWidth="1"/>
    <col min="11784" max="12032" width="9.140625" style="44"/>
    <col min="12033" max="12033" width="6.7109375" style="44" customWidth="1"/>
    <col min="12034" max="12034" width="19" style="44" customWidth="1"/>
    <col min="12035" max="12039" width="10.42578125" style="44" customWidth="1"/>
    <col min="12040" max="12288" width="9.140625" style="44"/>
    <col min="12289" max="12289" width="6.7109375" style="44" customWidth="1"/>
    <col min="12290" max="12290" width="19" style="44" customWidth="1"/>
    <col min="12291" max="12295" width="10.42578125" style="44" customWidth="1"/>
    <col min="12296" max="12544" width="9.140625" style="44"/>
    <col min="12545" max="12545" width="6.7109375" style="44" customWidth="1"/>
    <col min="12546" max="12546" width="19" style="44" customWidth="1"/>
    <col min="12547" max="12551" width="10.42578125" style="44" customWidth="1"/>
    <col min="12552" max="12800" width="9.140625" style="44"/>
    <col min="12801" max="12801" width="6.7109375" style="44" customWidth="1"/>
    <col min="12802" max="12802" width="19" style="44" customWidth="1"/>
    <col min="12803" max="12807" width="10.42578125" style="44" customWidth="1"/>
    <col min="12808" max="13056" width="9.140625" style="44"/>
    <col min="13057" max="13057" width="6.7109375" style="44" customWidth="1"/>
    <col min="13058" max="13058" width="19" style="44" customWidth="1"/>
    <col min="13059" max="13063" width="10.42578125" style="44" customWidth="1"/>
    <col min="13064" max="13312" width="9.140625" style="44"/>
    <col min="13313" max="13313" width="6.7109375" style="44" customWidth="1"/>
    <col min="13314" max="13314" width="19" style="44" customWidth="1"/>
    <col min="13315" max="13319" width="10.42578125" style="44" customWidth="1"/>
    <col min="13320" max="13568" width="9.140625" style="44"/>
    <col min="13569" max="13569" width="6.7109375" style="44" customWidth="1"/>
    <col min="13570" max="13570" width="19" style="44" customWidth="1"/>
    <col min="13571" max="13575" width="10.42578125" style="44" customWidth="1"/>
    <col min="13576" max="13824" width="9.140625" style="44"/>
    <col min="13825" max="13825" width="6.7109375" style="44" customWidth="1"/>
    <col min="13826" max="13826" width="19" style="44" customWidth="1"/>
    <col min="13827" max="13831" width="10.42578125" style="44" customWidth="1"/>
    <col min="13832" max="14080" width="9.140625" style="44"/>
    <col min="14081" max="14081" width="6.7109375" style="44" customWidth="1"/>
    <col min="14082" max="14082" width="19" style="44" customWidth="1"/>
    <col min="14083" max="14087" width="10.42578125" style="44" customWidth="1"/>
    <col min="14088" max="14336" width="9.140625" style="44"/>
    <col min="14337" max="14337" width="6.7109375" style="44" customWidth="1"/>
    <col min="14338" max="14338" width="19" style="44" customWidth="1"/>
    <col min="14339" max="14343" width="10.42578125" style="44" customWidth="1"/>
    <col min="14344" max="14592" width="9.140625" style="44"/>
    <col min="14593" max="14593" width="6.7109375" style="44" customWidth="1"/>
    <col min="14594" max="14594" width="19" style="44" customWidth="1"/>
    <col min="14595" max="14599" width="10.42578125" style="44" customWidth="1"/>
    <col min="14600" max="14848" width="9.140625" style="44"/>
    <col min="14849" max="14849" width="6.7109375" style="44" customWidth="1"/>
    <col min="14850" max="14850" width="19" style="44" customWidth="1"/>
    <col min="14851" max="14855" width="10.42578125" style="44" customWidth="1"/>
    <col min="14856" max="15104" width="9.140625" style="44"/>
    <col min="15105" max="15105" width="6.7109375" style="44" customWidth="1"/>
    <col min="15106" max="15106" width="19" style="44" customWidth="1"/>
    <col min="15107" max="15111" width="10.42578125" style="44" customWidth="1"/>
    <col min="15112" max="15360" width="9.140625" style="44"/>
    <col min="15361" max="15361" width="6.7109375" style="44" customWidth="1"/>
    <col min="15362" max="15362" width="19" style="44" customWidth="1"/>
    <col min="15363" max="15367" width="10.42578125" style="44" customWidth="1"/>
    <col min="15368" max="15616" width="9.140625" style="44"/>
    <col min="15617" max="15617" width="6.7109375" style="44" customWidth="1"/>
    <col min="15618" max="15618" width="19" style="44" customWidth="1"/>
    <col min="15619" max="15623" width="10.42578125" style="44" customWidth="1"/>
    <col min="15624" max="15872" width="9.140625" style="44"/>
    <col min="15873" max="15873" width="6.7109375" style="44" customWidth="1"/>
    <col min="15874" max="15874" width="19" style="44" customWidth="1"/>
    <col min="15875" max="15879" width="10.42578125" style="44" customWidth="1"/>
    <col min="15880" max="16128" width="9.140625" style="44"/>
    <col min="16129" max="16129" width="6.7109375" style="44" customWidth="1"/>
    <col min="16130" max="16130" width="19" style="44" customWidth="1"/>
    <col min="16131" max="16135" width="10.42578125" style="44" customWidth="1"/>
    <col min="16136" max="16384" width="9.140625" style="44"/>
  </cols>
  <sheetData>
    <row r="3" spans="1:8">
      <c r="B3" s="541"/>
      <c r="C3" s="541"/>
      <c r="D3" s="541"/>
      <c r="E3" s="541"/>
      <c r="F3" s="541"/>
      <c r="G3" s="541"/>
    </row>
    <row r="4" spans="1:8">
      <c r="A4" s="541" t="s">
        <v>202</v>
      </c>
      <c r="B4" s="541"/>
      <c r="C4" s="541"/>
      <c r="D4" s="541"/>
      <c r="E4" s="541"/>
      <c r="F4" s="541"/>
      <c r="G4" s="541"/>
      <c r="H4" s="541"/>
    </row>
    <row r="5" spans="1:8" ht="13.5" thickBot="1">
      <c r="A5" s="45"/>
      <c r="B5" s="45"/>
      <c r="C5" s="45"/>
      <c r="D5" s="45"/>
      <c r="E5" s="45"/>
      <c r="F5" s="45"/>
      <c r="G5" s="45"/>
      <c r="H5" s="45"/>
    </row>
    <row r="6" spans="1:8" ht="19.5" customHeight="1">
      <c r="A6" s="542"/>
      <c r="B6" s="542"/>
      <c r="C6" s="544" t="s">
        <v>145</v>
      </c>
      <c r="D6" s="544"/>
      <c r="E6" s="544"/>
      <c r="F6" s="544"/>
      <c r="G6" s="544"/>
      <c r="H6" s="545" t="s">
        <v>154</v>
      </c>
    </row>
    <row r="7" spans="1:8" ht="19.5" customHeight="1" thickBot="1">
      <c r="A7" s="543"/>
      <c r="B7" s="543"/>
      <c r="C7" s="185">
        <v>2012</v>
      </c>
      <c r="D7" s="185">
        <v>2013</v>
      </c>
      <c r="E7" s="185">
        <v>2014</v>
      </c>
      <c r="F7" s="185" t="s">
        <v>153</v>
      </c>
      <c r="G7" s="185">
        <v>2015</v>
      </c>
      <c r="H7" s="546"/>
    </row>
    <row r="8" spans="1:8">
      <c r="A8" s="186"/>
      <c r="B8" s="547"/>
      <c r="C8" s="547"/>
      <c r="D8" s="547"/>
      <c r="E8" s="547"/>
      <c r="F8" s="547"/>
      <c r="G8" s="547"/>
      <c r="H8" s="187"/>
    </row>
    <row r="9" spans="1:8">
      <c r="A9" s="186"/>
      <c r="B9" s="186" t="s">
        <v>203</v>
      </c>
      <c r="C9" s="187"/>
      <c r="D9" s="187"/>
      <c r="E9" s="187"/>
      <c r="F9" s="187"/>
      <c r="G9" s="187"/>
      <c r="H9" s="187"/>
    </row>
    <row r="10" spans="1:8">
      <c r="A10" s="188"/>
      <c r="B10" s="188" t="s">
        <v>204</v>
      </c>
      <c r="C10" s="189">
        <v>1082.7</v>
      </c>
      <c r="D10" s="190">
        <v>1125.8</v>
      </c>
      <c r="E10" s="190">
        <v>1309.4000000000001</v>
      </c>
      <c r="F10" s="189">
        <f>(C10+D10+E10)/3</f>
        <v>1172.6333333333334</v>
      </c>
      <c r="G10" s="190">
        <v>1390.2</v>
      </c>
      <c r="H10" s="189">
        <f t="shared" ref="H10:H15" si="0">G10-F10</f>
        <v>217.56666666666661</v>
      </c>
    </row>
    <row r="11" spans="1:8">
      <c r="A11" s="90" t="s">
        <v>156</v>
      </c>
      <c r="B11" s="90" t="s">
        <v>205</v>
      </c>
      <c r="C11" s="191">
        <v>0.2</v>
      </c>
      <c r="D11" s="192">
        <v>0.1</v>
      </c>
      <c r="E11" s="193">
        <v>0.1</v>
      </c>
      <c r="F11" s="194">
        <f>(E11+C11+D11)/3</f>
        <v>0.13333333333333333</v>
      </c>
      <c r="G11" s="192">
        <v>0.2</v>
      </c>
      <c r="H11" s="194">
        <f t="shared" si="0"/>
        <v>6.666666666666668E-2</v>
      </c>
    </row>
    <row r="12" spans="1:8">
      <c r="A12" s="90" t="s">
        <v>156</v>
      </c>
      <c r="B12" s="90" t="s">
        <v>206</v>
      </c>
      <c r="C12" s="194">
        <v>21.4</v>
      </c>
      <c r="D12" s="192">
        <v>27.1</v>
      </c>
      <c r="E12" s="192">
        <v>30.6</v>
      </c>
      <c r="F12" s="194">
        <f>(E12+C12+D12)/3</f>
        <v>26.366666666666664</v>
      </c>
      <c r="G12" s="192">
        <v>31.2</v>
      </c>
      <c r="H12" s="194">
        <f t="shared" si="0"/>
        <v>4.8333333333333357</v>
      </c>
    </row>
    <row r="13" spans="1:8">
      <c r="A13" s="90" t="s">
        <v>159</v>
      </c>
      <c r="B13" s="90" t="s">
        <v>207</v>
      </c>
      <c r="C13" s="191">
        <v>68.3</v>
      </c>
      <c r="D13" s="192">
        <v>74.599999999999994</v>
      </c>
      <c r="E13" s="192">
        <v>80.8</v>
      </c>
      <c r="F13" s="194">
        <f>(E13+C13+D13)/3</f>
        <v>74.566666666666663</v>
      </c>
      <c r="G13" s="192">
        <v>89.4</v>
      </c>
      <c r="H13" s="194">
        <f t="shared" si="0"/>
        <v>14.833333333333343</v>
      </c>
    </row>
    <row r="14" spans="1:8">
      <c r="A14" s="90" t="s">
        <v>161</v>
      </c>
      <c r="B14" s="90" t="s">
        <v>208</v>
      </c>
      <c r="C14" s="194">
        <v>547</v>
      </c>
      <c r="D14" s="192">
        <v>592.4</v>
      </c>
      <c r="E14" s="192">
        <v>686.7</v>
      </c>
      <c r="F14" s="194">
        <f>(E14+C14+D14)/3</f>
        <v>608.69999999999993</v>
      </c>
      <c r="G14" s="192">
        <v>753.4</v>
      </c>
      <c r="H14" s="194">
        <f t="shared" si="0"/>
        <v>144.70000000000005</v>
      </c>
    </row>
    <row r="15" spans="1:8">
      <c r="A15" s="90" t="s">
        <v>161</v>
      </c>
      <c r="B15" s="90" t="s">
        <v>209</v>
      </c>
      <c r="C15" s="194">
        <v>445.8</v>
      </c>
      <c r="D15" s="192">
        <v>431.6</v>
      </c>
      <c r="E15" s="192">
        <v>511.1</v>
      </c>
      <c r="F15" s="194">
        <f>(E15+C15+D15)/3</f>
        <v>462.83333333333331</v>
      </c>
      <c r="G15" s="192">
        <v>515.79999999999995</v>
      </c>
      <c r="H15" s="194">
        <f t="shared" si="0"/>
        <v>52.96666666666664</v>
      </c>
    </row>
    <row r="16" spans="1:8">
      <c r="A16" s="90" t="s">
        <v>164</v>
      </c>
      <c r="B16" s="90"/>
      <c r="C16" s="191"/>
      <c r="D16" s="191"/>
      <c r="E16" s="191"/>
      <c r="F16" s="191"/>
      <c r="G16" s="191"/>
      <c r="H16" s="191"/>
    </row>
    <row r="17" spans="1:8">
      <c r="A17" s="90"/>
      <c r="B17" s="539" t="s">
        <v>210</v>
      </c>
      <c r="C17" s="539"/>
      <c r="D17" s="539"/>
      <c r="E17" s="539"/>
      <c r="F17" s="539"/>
      <c r="G17" s="539"/>
      <c r="H17" s="539"/>
    </row>
    <row r="18" spans="1:8">
      <c r="A18" s="195"/>
      <c r="B18" s="195" t="s">
        <v>204</v>
      </c>
      <c r="C18" s="196">
        <v>32.1</v>
      </c>
      <c r="D18" s="197">
        <v>32.1</v>
      </c>
      <c r="E18" s="190">
        <v>15.8</v>
      </c>
      <c r="F18" s="196">
        <f t="shared" ref="F18:F23" si="1">SUM(E18+C18+D18)/3</f>
        <v>26.666666666666668</v>
      </c>
      <c r="G18" s="197">
        <v>31.9</v>
      </c>
      <c r="H18" s="196">
        <f>G18-F18</f>
        <v>5.2333333333333307</v>
      </c>
    </row>
    <row r="19" spans="1:8">
      <c r="A19" s="90"/>
      <c r="B19" s="90" t="s">
        <v>205</v>
      </c>
      <c r="C19" s="198">
        <v>0.01</v>
      </c>
      <c r="D19" s="199">
        <v>0</v>
      </c>
      <c r="E19" s="192">
        <v>0</v>
      </c>
      <c r="F19" s="194">
        <f t="shared" si="1"/>
        <v>3.3333333333333335E-3</v>
      </c>
      <c r="G19" s="200">
        <v>0.02</v>
      </c>
      <c r="H19" s="194">
        <f>E19-F19</f>
        <v>-3.3333333333333335E-3</v>
      </c>
    </row>
    <row r="20" spans="1:8">
      <c r="A20" s="90"/>
      <c r="B20" s="90" t="s">
        <v>206</v>
      </c>
      <c r="C20" s="194">
        <v>0.9</v>
      </c>
      <c r="D20" s="192">
        <v>1</v>
      </c>
      <c r="E20" s="192">
        <v>0.7</v>
      </c>
      <c r="F20" s="198">
        <f t="shared" si="1"/>
        <v>0.8666666666666667</v>
      </c>
      <c r="G20" s="199">
        <v>0.9</v>
      </c>
      <c r="H20" s="198">
        <f>E20-F20</f>
        <v>-0.16666666666666674</v>
      </c>
    </row>
    <row r="21" spans="1:8">
      <c r="A21" s="90"/>
      <c r="B21" s="90" t="s">
        <v>207</v>
      </c>
      <c r="C21" s="194">
        <v>1.5</v>
      </c>
      <c r="D21" s="199">
        <v>1.6</v>
      </c>
      <c r="E21" s="192">
        <v>0.8</v>
      </c>
      <c r="F21" s="194">
        <f t="shared" si="1"/>
        <v>1.3</v>
      </c>
      <c r="G21" s="199">
        <v>1.3</v>
      </c>
      <c r="H21" s="194">
        <f>E21-F21</f>
        <v>-0.5</v>
      </c>
    </row>
    <row r="22" spans="1:8">
      <c r="A22" s="90"/>
      <c r="B22" s="90" t="s">
        <v>208</v>
      </c>
      <c r="C22" s="191">
        <v>14.1</v>
      </c>
      <c r="D22" s="192">
        <v>14</v>
      </c>
      <c r="E22" s="192">
        <v>6.1</v>
      </c>
      <c r="F22" s="194">
        <f t="shared" si="1"/>
        <v>11.4</v>
      </c>
      <c r="G22" s="192">
        <v>11.5</v>
      </c>
      <c r="H22" s="194">
        <f>G22-F22</f>
        <v>9.9999999999999645E-2</v>
      </c>
    </row>
    <row r="23" spans="1:8">
      <c r="A23" s="90"/>
      <c r="B23" s="90" t="s">
        <v>209</v>
      </c>
      <c r="C23" s="194">
        <v>15.5</v>
      </c>
      <c r="D23" s="199">
        <v>15.4</v>
      </c>
      <c r="E23" s="192">
        <v>8.1</v>
      </c>
      <c r="F23" s="194">
        <f t="shared" si="1"/>
        <v>13</v>
      </c>
      <c r="G23" s="201">
        <v>18</v>
      </c>
      <c r="H23" s="194">
        <f>G23-F23</f>
        <v>5</v>
      </c>
    </row>
    <row r="24" spans="1:8">
      <c r="A24" s="90"/>
      <c r="B24" s="90"/>
      <c r="C24" s="191"/>
      <c r="D24" s="194"/>
      <c r="E24" s="194"/>
      <c r="F24" s="194"/>
      <c r="G24" s="194"/>
      <c r="H24" s="194"/>
    </row>
    <row r="25" spans="1:8">
      <c r="A25" s="90"/>
      <c r="B25" s="539" t="s">
        <v>199</v>
      </c>
      <c r="C25" s="539"/>
      <c r="D25" s="539"/>
      <c r="E25" s="539"/>
      <c r="F25" s="539"/>
      <c r="G25" s="539"/>
      <c r="H25" s="539"/>
    </row>
    <row r="26" spans="1:8">
      <c r="A26" s="90"/>
      <c r="B26" s="540"/>
      <c r="C26" s="540"/>
      <c r="D26" s="540"/>
      <c r="E26" s="540"/>
      <c r="F26" s="540"/>
      <c r="G26" s="540"/>
      <c r="H26" s="194"/>
    </row>
    <row r="27" spans="1:8">
      <c r="A27" s="90"/>
      <c r="B27" s="195" t="s">
        <v>204</v>
      </c>
      <c r="C27" s="191">
        <v>97.3</v>
      </c>
      <c r="D27" s="199">
        <v>97.2</v>
      </c>
      <c r="E27" s="192">
        <v>98.8</v>
      </c>
      <c r="F27" s="194">
        <f t="shared" ref="F27:F32" si="2">SUM(E27+C27+D27)/3</f>
        <v>97.766666666666666</v>
      </c>
      <c r="G27" s="192">
        <v>97.7</v>
      </c>
      <c r="H27" s="194">
        <f t="shared" ref="H27:H32" si="3">G27-F27</f>
        <v>-6.6666666666662877E-2</v>
      </c>
    </row>
    <row r="28" spans="1:8">
      <c r="A28" s="90"/>
      <c r="B28" s="90" t="s">
        <v>205</v>
      </c>
      <c r="C28" s="191">
        <v>95.3</v>
      </c>
      <c r="D28" s="192">
        <v>94.8</v>
      </c>
      <c r="E28" s="192">
        <v>94.7</v>
      </c>
      <c r="F28" s="194">
        <f t="shared" si="2"/>
        <v>94.933333333333337</v>
      </c>
      <c r="G28" s="192">
        <v>90.3</v>
      </c>
      <c r="H28" s="194">
        <f t="shared" si="3"/>
        <v>-4.63333333333334</v>
      </c>
    </row>
    <row r="29" spans="1:8">
      <c r="A29" s="90"/>
      <c r="B29" s="90" t="s">
        <v>206</v>
      </c>
      <c r="C29" s="191">
        <v>96.2</v>
      </c>
      <c r="D29" s="199">
        <v>96.2</v>
      </c>
      <c r="E29" s="199">
        <v>97.8</v>
      </c>
      <c r="F29" s="194">
        <f t="shared" si="2"/>
        <v>96.733333333333334</v>
      </c>
      <c r="G29" s="199">
        <v>97.1</v>
      </c>
      <c r="H29" s="194">
        <f t="shared" si="3"/>
        <v>0.36666666666666003</v>
      </c>
    </row>
    <row r="30" spans="1:8">
      <c r="A30" s="90"/>
      <c r="B30" s="90" t="s">
        <v>207</v>
      </c>
      <c r="C30" s="191">
        <v>97.7</v>
      </c>
      <c r="D30" s="199">
        <v>97.9</v>
      </c>
      <c r="E30" s="192">
        <v>99</v>
      </c>
      <c r="F30" s="194">
        <f t="shared" si="2"/>
        <v>98.2</v>
      </c>
      <c r="G30" s="199">
        <v>98.5</v>
      </c>
      <c r="H30" s="194">
        <f t="shared" si="3"/>
        <v>0.29999999999999716</v>
      </c>
    </row>
    <row r="31" spans="1:8">
      <c r="B31" s="90" t="s">
        <v>208</v>
      </c>
      <c r="C31" s="202">
        <v>97.8</v>
      </c>
      <c r="D31" s="199">
        <v>97.7</v>
      </c>
      <c r="E31" s="199">
        <v>99.1</v>
      </c>
      <c r="F31" s="194">
        <f t="shared" si="2"/>
        <v>98.199999999999989</v>
      </c>
      <c r="G31" s="199">
        <v>98.5</v>
      </c>
      <c r="H31" s="194">
        <f t="shared" si="3"/>
        <v>0.30000000000001137</v>
      </c>
    </row>
    <row r="32" spans="1:8" ht="13.5" thickBot="1">
      <c r="A32" s="45"/>
      <c r="B32" s="45" t="s">
        <v>209</v>
      </c>
      <c r="C32" s="203">
        <v>96.7</v>
      </c>
      <c r="D32" s="204">
        <v>96.5</v>
      </c>
      <c r="E32" s="204">
        <v>98.4</v>
      </c>
      <c r="F32" s="205">
        <f t="shared" si="2"/>
        <v>97.2</v>
      </c>
      <c r="G32" s="206">
        <v>96.6</v>
      </c>
      <c r="H32" s="205">
        <f t="shared" si="3"/>
        <v>-0.60000000000000853</v>
      </c>
    </row>
    <row r="37" spans="2:7">
      <c r="B37" s="90"/>
      <c r="C37" s="207">
        <v>2012</v>
      </c>
      <c r="D37" s="207">
        <v>2013</v>
      </c>
      <c r="E37" s="207">
        <v>2014</v>
      </c>
      <c r="F37" s="207">
        <v>2015</v>
      </c>
      <c r="G37" s="90"/>
    </row>
    <row r="38" spans="2:7">
      <c r="B38" s="44" t="s">
        <v>204</v>
      </c>
      <c r="C38" s="208">
        <f t="shared" ref="C38:E43" si="4">C10</f>
        <v>1082.7</v>
      </c>
      <c r="D38" s="208">
        <f t="shared" si="4"/>
        <v>1125.8</v>
      </c>
      <c r="E38" s="208">
        <f t="shared" si="4"/>
        <v>1309.4000000000001</v>
      </c>
      <c r="F38" s="208">
        <f t="shared" ref="F38:F43" si="5">G10</f>
        <v>1390.2</v>
      </c>
    </row>
    <row r="39" spans="2:7">
      <c r="B39" s="90" t="s">
        <v>211</v>
      </c>
      <c r="C39" s="209">
        <f t="shared" si="4"/>
        <v>0.2</v>
      </c>
      <c r="D39" s="209">
        <f t="shared" si="4"/>
        <v>0.1</v>
      </c>
      <c r="E39" s="209">
        <f t="shared" si="4"/>
        <v>0.1</v>
      </c>
      <c r="F39" s="209">
        <f t="shared" si="5"/>
        <v>0.2</v>
      </c>
    </row>
    <row r="40" spans="2:7">
      <c r="B40" s="90" t="s">
        <v>212</v>
      </c>
      <c r="C40" s="209">
        <f t="shared" si="4"/>
        <v>21.4</v>
      </c>
      <c r="D40" s="209">
        <f t="shared" si="4"/>
        <v>27.1</v>
      </c>
      <c r="E40" s="209">
        <f t="shared" si="4"/>
        <v>30.6</v>
      </c>
      <c r="F40" s="209">
        <f t="shared" si="5"/>
        <v>31.2</v>
      </c>
    </row>
    <row r="41" spans="2:7">
      <c r="B41" s="90" t="s">
        <v>213</v>
      </c>
      <c r="C41" s="209">
        <f t="shared" si="4"/>
        <v>68.3</v>
      </c>
      <c r="D41" s="209">
        <f t="shared" si="4"/>
        <v>74.599999999999994</v>
      </c>
      <c r="E41" s="209">
        <f t="shared" si="4"/>
        <v>80.8</v>
      </c>
      <c r="F41" s="209">
        <f t="shared" si="5"/>
        <v>89.4</v>
      </c>
    </row>
    <row r="42" spans="2:7">
      <c r="B42" s="90" t="s">
        <v>214</v>
      </c>
      <c r="C42" s="209">
        <f t="shared" si="4"/>
        <v>547</v>
      </c>
      <c r="D42" s="209">
        <f t="shared" si="4"/>
        <v>592.4</v>
      </c>
      <c r="E42" s="209">
        <f t="shared" si="4"/>
        <v>686.7</v>
      </c>
      <c r="F42" s="209">
        <f t="shared" si="5"/>
        <v>753.4</v>
      </c>
      <c r="G42" s="210"/>
    </row>
    <row r="43" spans="2:7">
      <c r="B43" s="90" t="s">
        <v>215</v>
      </c>
      <c r="C43" s="209">
        <f t="shared" si="4"/>
        <v>445.8</v>
      </c>
      <c r="D43" s="209">
        <f t="shared" si="4"/>
        <v>431.6</v>
      </c>
      <c r="E43" s="209">
        <f t="shared" si="4"/>
        <v>511.1</v>
      </c>
      <c r="F43" s="209">
        <f t="shared" si="5"/>
        <v>515.79999999999995</v>
      </c>
    </row>
  </sheetData>
  <mergeCells count="9">
    <mergeCell ref="B17:H17"/>
    <mergeCell ref="B25:H25"/>
    <mergeCell ref="B26:G26"/>
    <mergeCell ref="A4:H4"/>
    <mergeCell ref="B3:G3"/>
    <mergeCell ref="A6:B7"/>
    <mergeCell ref="C6:G6"/>
    <mergeCell ref="H6:H7"/>
    <mergeCell ref="B8:G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view="pageBreakPreview" zoomScaleNormal="100" zoomScaleSheetLayoutView="100" workbookViewId="0">
      <selection activeCell="G23" sqref="G23"/>
    </sheetView>
  </sheetViews>
  <sheetFormatPr defaultRowHeight="12.75"/>
  <cols>
    <col min="1" max="1" width="4.5703125" style="112" customWidth="1"/>
    <col min="2" max="2" width="20.5703125" style="112" customWidth="1"/>
    <col min="3" max="3" width="13.28515625" style="112" customWidth="1"/>
    <col min="4" max="4" width="13.7109375" style="112" customWidth="1"/>
    <col min="5" max="5" width="11" style="112" customWidth="1"/>
    <col min="6" max="6" width="13.140625" style="112" customWidth="1"/>
    <col min="7" max="7" width="12.28515625" style="112" customWidth="1"/>
    <col min="8" max="8" width="15.42578125" style="112" customWidth="1"/>
    <col min="9" max="9" width="16.140625" style="112" customWidth="1"/>
    <col min="10" max="10" width="11.42578125" style="112" customWidth="1"/>
    <col min="11" max="11" width="10.140625" style="112" hidden="1" customWidth="1"/>
    <col min="12" max="12" width="9.85546875" style="112" customWidth="1"/>
    <col min="13" max="13" width="23.5703125" style="112" customWidth="1"/>
    <col min="14" max="17" width="9.140625" style="112"/>
    <col min="18" max="18" width="23.85546875" style="112" customWidth="1"/>
    <col min="19" max="19" width="8.7109375" style="112" customWidth="1"/>
    <col min="20" max="256" width="9.140625" style="112"/>
    <col min="257" max="257" width="4.5703125" style="112" customWidth="1"/>
    <col min="258" max="258" width="20.5703125" style="112" customWidth="1"/>
    <col min="259" max="259" width="13.28515625" style="112" customWidth="1"/>
    <col min="260" max="260" width="13.7109375" style="112" customWidth="1"/>
    <col min="261" max="261" width="11" style="112" customWidth="1"/>
    <col min="262" max="262" width="13.140625" style="112" customWidth="1"/>
    <col min="263" max="263" width="12.28515625" style="112" customWidth="1"/>
    <col min="264" max="264" width="15.42578125" style="112" customWidth="1"/>
    <col min="265" max="265" width="16.140625" style="112" customWidth="1"/>
    <col min="266" max="266" width="11.42578125" style="112" customWidth="1"/>
    <col min="267" max="267" width="0" style="112" hidden="1" customWidth="1"/>
    <col min="268" max="268" width="9.85546875" style="112" customWidth="1"/>
    <col min="269" max="269" width="23.5703125" style="112" customWidth="1"/>
    <col min="270" max="273" width="9.140625" style="112"/>
    <col min="274" max="274" width="23.85546875" style="112" customWidth="1"/>
    <col min="275" max="275" width="8.7109375" style="112" customWidth="1"/>
    <col min="276" max="512" width="9.140625" style="112"/>
    <col min="513" max="513" width="4.5703125" style="112" customWidth="1"/>
    <col min="514" max="514" width="20.5703125" style="112" customWidth="1"/>
    <col min="515" max="515" width="13.28515625" style="112" customWidth="1"/>
    <col min="516" max="516" width="13.7109375" style="112" customWidth="1"/>
    <col min="517" max="517" width="11" style="112" customWidth="1"/>
    <col min="518" max="518" width="13.140625" style="112" customWidth="1"/>
    <col min="519" max="519" width="12.28515625" style="112" customWidth="1"/>
    <col min="520" max="520" width="15.42578125" style="112" customWidth="1"/>
    <col min="521" max="521" width="16.140625" style="112" customWidth="1"/>
    <col min="522" max="522" width="11.42578125" style="112" customWidth="1"/>
    <col min="523" max="523" width="0" style="112" hidden="1" customWidth="1"/>
    <col min="524" max="524" width="9.85546875" style="112" customWidth="1"/>
    <col min="525" max="525" width="23.5703125" style="112" customWidth="1"/>
    <col min="526" max="529" width="9.140625" style="112"/>
    <col min="530" max="530" width="23.85546875" style="112" customWidth="1"/>
    <col min="531" max="531" width="8.7109375" style="112" customWidth="1"/>
    <col min="532" max="768" width="9.140625" style="112"/>
    <col min="769" max="769" width="4.5703125" style="112" customWidth="1"/>
    <col min="770" max="770" width="20.5703125" style="112" customWidth="1"/>
    <col min="771" max="771" width="13.28515625" style="112" customWidth="1"/>
    <col min="772" max="772" width="13.7109375" style="112" customWidth="1"/>
    <col min="773" max="773" width="11" style="112" customWidth="1"/>
    <col min="774" max="774" width="13.140625" style="112" customWidth="1"/>
    <col min="775" max="775" width="12.28515625" style="112" customWidth="1"/>
    <col min="776" max="776" width="15.42578125" style="112" customWidth="1"/>
    <col min="777" max="777" width="16.140625" style="112" customWidth="1"/>
    <col min="778" max="778" width="11.42578125" style="112" customWidth="1"/>
    <col min="779" max="779" width="0" style="112" hidden="1" customWidth="1"/>
    <col min="780" max="780" width="9.85546875" style="112" customWidth="1"/>
    <col min="781" max="781" width="23.5703125" style="112" customWidth="1"/>
    <col min="782" max="785" width="9.140625" style="112"/>
    <col min="786" max="786" width="23.85546875" style="112" customWidth="1"/>
    <col min="787" max="787" width="8.7109375" style="112" customWidth="1"/>
    <col min="788" max="1024" width="9.140625" style="112"/>
    <col min="1025" max="1025" width="4.5703125" style="112" customWidth="1"/>
    <col min="1026" max="1026" width="20.5703125" style="112" customWidth="1"/>
    <col min="1027" max="1027" width="13.28515625" style="112" customWidth="1"/>
    <col min="1028" max="1028" width="13.7109375" style="112" customWidth="1"/>
    <col min="1029" max="1029" width="11" style="112" customWidth="1"/>
    <col min="1030" max="1030" width="13.140625" style="112" customWidth="1"/>
    <col min="1031" max="1031" width="12.28515625" style="112" customWidth="1"/>
    <col min="1032" max="1032" width="15.42578125" style="112" customWidth="1"/>
    <col min="1033" max="1033" width="16.140625" style="112" customWidth="1"/>
    <col min="1034" max="1034" width="11.42578125" style="112" customWidth="1"/>
    <col min="1035" max="1035" width="0" style="112" hidden="1" customWidth="1"/>
    <col min="1036" max="1036" width="9.85546875" style="112" customWidth="1"/>
    <col min="1037" max="1037" width="23.5703125" style="112" customWidth="1"/>
    <col min="1038" max="1041" width="9.140625" style="112"/>
    <col min="1042" max="1042" width="23.85546875" style="112" customWidth="1"/>
    <col min="1043" max="1043" width="8.7109375" style="112" customWidth="1"/>
    <col min="1044" max="1280" width="9.140625" style="112"/>
    <col min="1281" max="1281" width="4.5703125" style="112" customWidth="1"/>
    <col min="1282" max="1282" width="20.5703125" style="112" customWidth="1"/>
    <col min="1283" max="1283" width="13.28515625" style="112" customWidth="1"/>
    <col min="1284" max="1284" width="13.7109375" style="112" customWidth="1"/>
    <col min="1285" max="1285" width="11" style="112" customWidth="1"/>
    <col min="1286" max="1286" width="13.140625" style="112" customWidth="1"/>
    <col min="1287" max="1287" width="12.28515625" style="112" customWidth="1"/>
    <col min="1288" max="1288" width="15.42578125" style="112" customWidth="1"/>
    <col min="1289" max="1289" width="16.140625" style="112" customWidth="1"/>
    <col min="1290" max="1290" width="11.42578125" style="112" customWidth="1"/>
    <col min="1291" max="1291" width="0" style="112" hidden="1" customWidth="1"/>
    <col min="1292" max="1292" width="9.85546875" style="112" customWidth="1"/>
    <col min="1293" max="1293" width="23.5703125" style="112" customWidth="1"/>
    <col min="1294" max="1297" width="9.140625" style="112"/>
    <col min="1298" max="1298" width="23.85546875" style="112" customWidth="1"/>
    <col min="1299" max="1299" width="8.7109375" style="112" customWidth="1"/>
    <col min="1300" max="1536" width="9.140625" style="112"/>
    <col min="1537" max="1537" width="4.5703125" style="112" customWidth="1"/>
    <col min="1538" max="1538" width="20.5703125" style="112" customWidth="1"/>
    <col min="1539" max="1539" width="13.28515625" style="112" customWidth="1"/>
    <col min="1540" max="1540" width="13.7109375" style="112" customWidth="1"/>
    <col min="1541" max="1541" width="11" style="112" customWidth="1"/>
    <col min="1542" max="1542" width="13.140625" style="112" customWidth="1"/>
    <col min="1543" max="1543" width="12.28515625" style="112" customWidth="1"/>
    <col min="1544" max="1544" width="15.42578125" style="112" customWidth="1"/>
    <col min="1545" max="1545" width="16.140625" style="112" customWidth="1"/>
    <col min="1546" max="1546" width="11.42578125" style="112" customWidth="1"/>
    <col min="1547" max="1547" width="0" style="112" hidden="1" customWidth="1"/>
    <col min="1548" max="1548" width="9.85546875" style="112" customWidth="1"/>
    <col min="1549" max="1549" width="23.5703125" style="112" customWidth="1"/>
    <col min="1550" max="1553" width="9.140625" style="112"/>
    <col min="1554" max="1554" width="23.85546875" style="112" customWidth="1"/>
    <col min="1555" max="1555" width="8.7109375" style="112" customWidth="1"/>
    <col min="1556" max="1792" width="9.140625" style="112"/>
    <col min="1793" max="1793" width="4.5703125" style="112" customWidth="1"/>
    <col min="1794" max="1794" width="20.5703125" style="112" customWidth="1"/>
    <col min="1795" max="1795" width="13.28515625" style="112" customWidth="1"/>
    <col min="1796" max="1796" width="13.7109375" style="112" customWidth="1"/>
    <col min="1797" max="1797" width="11" style="112" customWidth="1"/>
    <col min="1798" max="1798" width="13.140625" style="112" customWidth="1"/>
    <col min="1799" max="1799" width="12.28515625" style="112" customWidth="1"/>
    <col min="1800" max="1800" width="15.42578125" style="112" customWidth="1"/>
    <col min="1801" max="1801" width="16.140625" style="112" customWidth="1"/>
    <col min="1802" max="1802" width="11.42578125" style="112" customWidth="1"/>
    <col min="1803" max="1803" width="0" style="112" hidden="1" customWidth="1"/>
    <col min="1804" max="1804" width="9.85546875" style="112" customWidth="1"/>
    <col min="1805" max="1805" width="23.5703125" style="112" customWidth="1"/>
    <col min="1806" max="1809" width="9.140625" style="112"/>
    <col min="1810" max="1810" width="23.85546875" style="112" customWidth="1"/>
    <col min="1811" max="1811" width="8.7109375" style="112" customWidth="1"/>
    <col min="1812" max="2048" width="9.140625" style="112"/>
    <col min="2049" max="2049" width="4.5703125" style="112" customWidth="1"/>
    <col min="2050" max="2050" width="20.5703125" style="112" customWidth="1"/>
    <col min="2051" max="2051" width="13.28515625" style="112" customWidth="1"/>
    <col min="2052" max="2052" width="13.7109375" style="112" customWidth="1"/>
    <col min="2053" max="2053" width="11" style="112" customWidth="1"/>
    <col min="2054" max="2054" width="13.140625" style="112" customWidth="1"/>
    <col min="2055" max="2055" width="12.28515625" style="112" customWidth="1"/>
    <col min="2056" max="2056" width="15.42578125" style="112" customWidth="1"/>
    <col min="2057" max="2057" width="16.140625" style="112" customWidth="1"/>
    <col min="2058" max="2058" width="11.42578125" style="112" customWidth="1"/>
    <col min="2059" max="2059" width="0" style="112" hidden="1" customWidth="1"/>
    <col min="2060" max="2060" width="9.85546875" style="112" customWidth="1"/>
    <col min="2061" max="2061" width="23.5703125" style="112" customWidth="1"/>
    <col min="2062" max="2065" width="9.140625" style="112"/>
    <col min="2066" max="2066" width="23.85546875" style="112" customWidth="1"/>
    <col min="2067" max="2067" width="8.7109375" style="112" customWidth="1"/>
    <col min="2068" max="2304" width="9.140625" style="112"/>
    <col min="2305" max="2305" width="4.5703125" style="112" customWidth="1"/>
    <col min="2306" max="2306" width="20.5703125" style="112" customWidth="1"/>
    <col min="2307" max="2307" width="13.28515625" style="112" customWidth="1"/>
    <col min="2308" max="2308" width="13.7109375" style="112" customWidth="1"/>
    <col min="2309" max="2309" width="11" style="112" customWidth="1"/>
    <col min="2310" max="2310" width="13.140625" style="112" customWidth="1"/>
    <col min="2311" max="2311" width="12.28515625" style="112" customWidth="1"/>
    <col min="2312" max="2312" width="15.42578125" style="112" customWidth="1"/>
    <col min="2313" max="2313" width="16.140625" style="112" customWidth="1"/>
    <col min="2314" max="2314" width="11.42578125" style="112" customWidth="1"/>
    <col min="2315" max="2315" width="0" style="112" hidden="1" customWidth="1"/>
    <col min="2316" max="2316" width="9.85546875" style="112" customWidth="1"/>
    <col min="2317" max="2317" width="23.5703125" style="112" customWidth="1"/>
    <col min="2318" max="2321" width="9.140625" style="112"/>
    <col min="2322" max="2322" width="23.85546875" style="112" customWidth="1"/>
    <col min="2323" max="2323" width="8.7109375" style="112" customWidth="1"/>
    <col min="2324" max="2560" width="9.140625" style="112"/>
    <col min="2561" max="2561" width="4.5703125" style="112" customWidth="1"/>
    <col min="2562" max="2562" width="20.5703125" style="112" customWidth="1"/>
    <col min="2563" max="2563" width="13.28515625" style="112" customWidth="1"/>
    <col min="2564" max="2564" width="13.7109375" style="112" customWidth="1"/>
    <col min="2565" max="2565" width="11" style="112" customWidth="1"/>
    <col min="2566" max="2566" width="13.140625" style="112" customWidth="1"/>
    <col min="2567" max="2567" width="12.28515625" style="112" customWidth="1"/>
    <col min="2568" max="2568" width="15.42578125" style="112" customWidth="1"/>
    <col min="2569" max="2569" width="16.140625" style="112" customWidth="1"/>
    <col min="2570" max="2570" width="11.42578125" style="112" customWidth="1"/>
    <col min="2571" max="2571" width="0" style="112" hidden="1" customWidth="1"/>
    <col min="2572" max="2572" width="9.85546875" style="112" customWidth="1"/>
    <col min="2573" max="2573" width="23.5703125" style="112" customWidth="1"/>
    <col min="2574" max="2577" width="9.140625" style="112"/>
    <col min="2578" max="2578" width="23.85546875" style="112" customWidth="1"/>
    <col min="2579" max="2579" width="8.7109375" style="112" customWidth="1"/>
    <col min="2580" max="2816" width="9.140625" style="112"/>
    <col min="2817" max="2817" width="4.5703125" style="112" customWidth="1"/>
    <col min="2818" max="2818" width="20.5703125" style="112" customWidth="1"/>
    <col min="2819" max="2819" width="13.28515625" style="112" customWidth="1"/>
    <col min="2820" max="2820" width="13.7109375" style="112" customWidth="1"/>
    <col min="2821" max="2821" width="11" style="112" customWidth="1"/>
    <col min="2822" max="2822" width="13.140625" style="112" customWidth="1"/>
    <col min="2823" max="2823" width="12.28515625" style="112" customWidth="1"/>
    <col min="2824" max="2824" width="15.42578125" style="112" customWidth="1"/>
    <col min="2825" max="2825" width="16.140625" style="112" customWidth="1"/>
    <col min="2826" max="2826" width="11.42578125" style="112" customWidth="1"/>
    <col min="2827" max="2827" width="0" style="112" hidden="1" customWidth="1"/>
    <col min="2828" max="2828" width="9.85546875" style="112" customWidth="1"/>
    <col min="2829" max="2829" width="23.5703125" style="112" customWidth="1"/>
    <col min="2830" max="2833" width="9.140625" style="112"/>
    <col min="2834" max="2834" width="23.85546875" style="112" customWidth="1"/>
    <col min="2835" max="2835" width="8.7109375" style="112" customWidth="1"/>
    <col min="2836" max="3072" width="9.140625" style="112"/>
    <col min="3073" max="3073" width="4.5703125" style="112" customWidth="1"/>
    <col min="3074" max="3074" width="20.5703125" style="112" customWidth="1"/>
    <col min="3075" max="3075" width="13.28515625" style="112" customWidth="1"/>
    <col min="3076" max="3076" width="13.7109375" style="112" customWidth="1"/>
    <col min="3077" max="3077" width="11" style="112" customWidth="1"/>
    <col min="3078" max="3078" width="13.140625" style="112" customWidth="1"/>
    <col min="3079" max="3079" width="12.28515625" style="112" customWidth="1"/>
    <col min="3080" max="3080" width="15.42578125" style="112" customWidth="1"/>
    <col min="3081" max="3081" width="16.140625" style="112" customWidth="1"/>
    <col min="3082" max="3082" width="11.42578125" style="112" customWidth="1"/>
    <col min="3083" max="3083" width="0" style="112" hidden="1" customWidth="1"/>
    <col min="3084" max="3084" width="9.85546875" style="112" customWidth="1"/>
    <col min="3085" max="3085" width="23.5703125" style="112" customWidth="1"/>
    <col min="3086" max="3089" width="9.140625" style="112"/>
    <col min="3090" max="3090" width="23.85546875" style="112" customWidth="1"/>
    <col min="3091" max="3091" width="8.7109375" style="112" customWidth="1"/>
    <col min="3092" max="3328" width="9.140625" style="112"/>
    <col min="3329" max="3329" width="4.5703125" style="112" customWidth="1"/>
    <col min="3330" max="3330" width="20.5703125" style="112" customWidth="1"/>
    <col min="3331" max="3331" width="13.28515625" style="112" customWidth="1"/>
    <col min="3332" max="3332" width="13.7109375" style="112" customWidth="1"/>
    <col min="3333" max="3333" width="11" style="112" customWidth="1"/>
    <col min="3334" max="3334" width="13.140625" style="112" customWidth="1"/>
    <col min="3335" max="3335" width="12.28515625" style="112" customWidth="1"/>
    <col min="3336" max="3336" width="15.42578125" style="112" customWidth="1"/>
    <col min="3337" max="3337" width="16.140625" style="112" customWidth="1"/>
    <col min="3338" max="3338" width="11.42578125" style="112" customWidth="1"/>
    <col min="3339" max="3339" width="0" style="112" hidden="1" customWidth="1"/>
    <col min="3340" max="3340" width="9.85546875" style="112" customWidth="1"/>
    <col min="3341" max="3341" width="23.5703125" style="112" customWidth="1"/>
    <col min="3342" max="3345" width="9.140625" style="112"/>
    <col min="3346" max="3346" width="23.85546875" style="112" customWidth="1"/>
    <col min="3347" max="3347" width="8.7109375" style="112" customWidth="1"/>
    <col min="3348" max="3584" width="9.140625" style="112"/>
    <col min="3585" max="3585" width="4.5703125" style="112" customWidth="1"/>
    <col min="3586" max="3586" width="20.5703125" style="112" customWidth="1"/>
    <col min="3587" max="3587" width="13.28515625" style="112" customWidth="1"/>
    <col min="3588" max="3588" width="13.7109375" style="112" customWidth="1"/>
    <col min="3589" max="3589" width="11" style="112" customWidth="1"/>
    <col min="3590" max="3590" width="13.140625" style="112" customWidth="1"/>
    <col min="3591" max="3591" width="12.28515625" style="112" customWidth="1"/>
    <col min="3592" max="3592" width="15.42578125" style="112" customWidth="1"/>
    <col min="3593" max="3593" width="16.140625" style="112" customWidth="1"/>
    <col min="3594" max="3594" width="11.42578125" style="112" customWidth="1"/>
    <col min="3595" max="3595" width="0" style="112" hidden="1" customWidth="1"/>
    <col min="3596" max="3596" width="9.85546875" style="112" customWidth="1"/>
    <col min="3597" max="3597" width="23.5703125" style="112" customWidth="1"/>
    <col min="3598" max="3601" width="9.140625" style="112"/>
    <col min="3602" max="3602" width="23.85546875" style="112" customWidth="1"/>
    <col min="3603" max="3603" width="8.7109375" style="112" customWidth="1"/>
    <col min="3604" max="3840" width="9.140625" style="112"/>
    <col min="3841" max="3841" width="4.5703125" style="112" customWidth="1"/>
    <col min="3842" max="3842" width="20.5703125" style="112" customWidth="1"/>
    <col min="3843" max="3843" width="13.28515625" style="112" customWidth="1"/>
    <col min="3844" max="3844" width="13.7109375" style="112" customWidth="1"/>
    <col min="3845" max="3845" width="11" style="112" customWidth="1"/>
    <col min="3846" max="3846" width="13.140625" style="112" customWidth="1"/>
    <col min="3847" max="3847" width="12.28515625" style="112" customWidth="1"/>
    <col min="3848" max="3848" width="15.42578125" style="112" customWidth="1"/>
    <col min="3849" max="3849" width="16.140625" style="112" customWidth="1"/>
    <col min="3850" max="3850" width="11.42578125" style="112" customWidth="1"/>
    <col min="3851" max="3851" width="0" style="112" hidden="1" customWidth="1"/>
    <col min="3852" max="3852" width="9.85546875" style="112" customWidth="1"/>
    <col min="3853" max="3853" width="23.5703125" style="112" customWidth="1"/>
    <col min="3854" max="3857" width="9.140625" style="112"/>
    <col min="3858" max="3858" width="23.85546875" style="112" customWidth="1"/>
    <col min="3859" max="3859" width="8.7109375" style="112" customWidth="1"/>
    <col min="3860" max="4096" width="9.140625" style="112"/>
    <col min="4097" max="4097" width="4.5703125" style="112" customWidth="1"/>
    <col min="4098" max="4098" width="20.5703125" style="112" customWidth="1"/>
    <col min="4099" max="4099" width="13.28515625" style="112" customWidth="1"/>
    <col min="4100" max="4100" width="13.7109375" style="112" customWidth="1"/>
    <col min="4101" max="4101" width="11" style="112" customWidth="1"/>
    <col min="4102" max="4102" width="13.140625" style="112" customWidth="1"/>
    <col min="4103" max="4103" width="12.28515625" style="112" customWidth="1"/>
    <col min="4104" max="4104" width="15.42578125" style="112" customWidth="1"/>
    <col min="4105" max="4105" width="16.140625" style="112" customWidth="1"/>
    <col min="4106" max="4106" width="11.42578125" style="112" customWidth="1"/>
    <col min="4107" max="4107" width="0" style="112" hidden="1" customWidth="1"/>
    <col min="4108" max="4108" width="9.85546875" style="112" customWidth="1"/>
    <col min="4109" max="4109" width="23.5703125" style="112" customWidth="1"/>
    <col min="4110" max="4113" width="9.140625" style="112"/>
    <col min="4114" max="4114" width="23.85546875" style="112" customWidth="1"/>
    <col min="4115" max="4115" width="8.7109375" style="112" customWidth="1"/>
    <col min="4116" max="4352" width="9.140625" style="112"/>
    <col min="4353" max="4353" width="4.5703125" style="112" customWidth="1"/>
    <col min="4354" max="4354" width="20.5703125" style="112" customWidth="1"/>
    <col min="4355" max="4355" width="13.28515625" style="112" customWidth="1"/>
    <col min="4356" max="4356" width="13.7109375" style="112" customWidth="1"/>
    <col min="4357" max="4357" width="11" style="112" customWidth="1"/>
    <col min="4358" max="4358" width="13.140625" style="112" customWidth="1"/>
    <col min="4359" max="4359" width="12.28515625" style="112" customWidth="1"/>
    <col min="4360" max="4360" width="15.42578125" style="112" customWidth="1"/>
    <col min="4361" max="4361" width="16.140625" style="112" customWidth="1"/>
    <col min="4362" max="4362" width="11.42578125" style="112" customWidth="1"/>
    <col min="4363" max="4363" width="0" style="112" hidden="1" customWidth="1"/>
    <col min="4364" max="4364" width="9.85546875" style="112" customWidth="1"/>
    <col min="4365" max="4365" width="23.5703125" style="112" customWidth="1"/>
    <col min="4366" max="4369" width="9.140625" style="112"/>
    <col min="4370" max="4370" width="23.85546875" style="112" customWidth="1"/>
    <col min="4371" max="4371" width="8.7109375" style="112" customWidth="1"/>
    <col min="4372" max="4608" width="9.140625" style="112"/>
    <col min="4609" max="4609" width="4.5703125" style="112" customWidth="1"/>
    <col min="4610" max="4610" width="20.5703125" style="112" customWidth="1"/>
    <col min="4611" max="4611" width="13.28515625" style="112" customWidth="1"/>
    <col min="4612" max="4612" width="13.7109375" style="112" customWidth="1"/>
    <col min="4613" max="4613" width="11" style="112" customWidth="1"/>
    <col min="4614" max="4614" width="13.140625" style="112" customWidth="1"/>
    <col min="4615" max="4615" width="12.28515625" style="112" customWidth="1"/>
    <col min="4616" max="4616" width="15.42578125" style="112" customWidth="1"/>
    <col min="4617" max="4617" width="16.140625" style="112" customWidth="1"/>
    <col min="4618" max="4618" width="11.42578125" style="112" customWidth="1"/>
    <col min="4619" max="4619" width="0" style="112" hidden="1" customWidth="1"/>
    <col min="4620" max="4620" width="9.85546875" style="112" customWidth="1"/>
    <col min="4621" max="4621" width="23.5703125" style="112" customWidth="1"/>
    <col min="4622" max="4625" width="9.140625" style="112"/>
    <col min="4626" max="4626" width="23.85546875" style="112" customWidth="1"/>
    <col min="4627" max="4627" width="8.7109375" style="112" customWidth="1"/>
    <col min="4628" max="4864" width="9.140625" style="112"/>
    <col min="4865" max="4865" width="4.5703125" style="112" customWidth="1"/>
    <col min="4866" max="4866" width="20.5703125" style="112" customWidth="1"/>
    <col min="4867" max="4867" width="13.28515625" style="112" customWidth="1"/>
    <col min="4868" max="4868" width="13.7109375" style="112" customWidth="1"/>
    <col min="4869" max="4869" width="11" style="112" customWidth="1"/>
    <col min="4870" max="4870" width="13.140625" style="112" customWidth="1"/>
    <col min="4871" max="4871" width="12.28515625" style="112" customWidth="1"/>
    <col min="4872" max="4872" width="15.42578125" style="112" customWidth="1"/>
    <col min="4873" max="4873" width="16.140625" style="112" customWidth="1"/>
    <col min="4874" max="4874" width="11.42578125" style="112" customWidth="1"/>
    <col min="4875" max="4875" width="0" style="112" hidden="1" customWidth="1"/>
    <col min="4876" max="4876" width="9.85546875" style="112" customWidth="1"/>
    <col min="4877" max="4877" width="23.5703125" style="112" customWidth="1"/>
    <col min="4878" max="4881" width="9.140625" style="112"/>
    <col min="4882" max="4882" width="23.85546875" style="112" customWidth="1"/>
    <col min="4883" max="4883" width="8.7109375" style="112" customWidth="1"/>
    <col min="4884" max="5120" width="9.140625" style="112"/>
    <col min="5121" max="5121" width="4.5703125" style="112" customWidth="1"/>
    <col min="5122" max="5122" width="20.5703125" style="112" customWidth="1"/>
    <col min="5123" max="5123" width="13.28515625" style="112" customWidth="1"/>
    <col min="5124" max="5124" width="13.7109375" style="112" customWidth="1"/>
    <col min="5125" max="5125" width="11" style="112" customWidth="1"/>
    <col min="5126" max="5126" width="13.140625" style="112" customWidth="1"/>
    <col min="5127" max="5127" width="12.28515625" style="112" customWidth="1"/>
    <col min="5128" max="5128" width="15.42578125" style="112" customWidth="1"/>
    <col min="5129" max="5129" width="16.140625" style="112" customWidth="1"/>
    <col min="5130" max="5130" width="11.42578125" style="112" customWidth="1"/>
    <col min="5131" max="5131" width="0" style="112" hidden="1" customWidth="1"/>
    <col min="5132" max="5132" width="9.85546875" style="112" customWidth="1"/>
    <col min="5133" max="5133" width="23.5703125" style="112" customWidth="1"/>
    <col min="5134" max="5137" width="9.140625" style="112"/>
    <col min="5138" max="5138" width="23.85546875" style="112" customWidth="1"/>
    <col min="5139" max="5139" width="8.7109375" style="112" customWidth="1"/>
    <col min="5140" max="5376" width="9.140625" style="112"/>
    <col min="5377" max="5377" width="4.5703125" style="112" customWidth="1"/>
    <col min="5378" max="5378" width="20.5703125" style="112" customWidth="1"/>
    <col min="5379" max="5379" width="13.28515625" style="112" customWidth="1"/>
    <col min="5380" max="5380" width="13.7109375" style="112" customWidth="1"/>
    <col min="5381" max="5381" width="11" style="112" customWidth="1"/>
    <col min="5382" max="5382" width="13.140625" style="112" customWidth="1"/>
    <col min="5383" max="5383" width="12.28515625" style="112" customWidth="1"/>
    <col min="5384" max="5384" width="15.42578125" style="112" customWidth="1"/>
    <col min="5385" max="5385" width="16.140625" style="112" customWidth="1"/>
    <col min="5386" max="5386" width="11.42578125" style="112" customWidth="1"/>
    <col min="5387" max="5387" width="0" style="112" hidden="1" customWidth="1"/>
    <col min="5388" max="5388" width="9.85546875" style="112" customWidth="1"/>
    <col min="5389" max="5389" width="23.5703125" style="112" customWidth="1"/>
    <col min="5390" max="5393" width="9.140625" style="112"/>
    <col min="5394" max="5394" width="23.85546875" style="112" customWidth="1"/>
    <col min="5395" max="5395" width="8.7109375" style="112" customWidth="1"/>
    <col min="5396" max="5632" width="9.140625" style="112"/>
    <col min="5633" max="5633" width="4.5703125" style="112" customWidth="1"/>
    <col min="5634" max="5634" width="20.5703125" style="112" customWidth="1"/>
    <col min="5635" max="5635" width="13.28515625" style="112" customWidth="1"/>
    <col min="5636" max="5636" width="13.7109375" style="112" customWidth="1"/>
    <col min="5637" max="5637" width="11" style="112" customWidth="1"/>
    <col min="5638" max="5638" width="13.140625" style="112" customWidth="1"/>
    <col min="5639" max="5639" width="12.28515625" style="112" customWidth="1"/>
    <col min="5640" max="5640" width="15.42578125" style="112" customWidth="1"/>
    <col min="5641" max="5641" width="16.140625" style="112" customWidth="1"/>
    <col min="5642" max="5642" width="11.42578125" style="112" customWidth="1"/>
    <col min="5643" max="5643" width="0" style="112" hidden="1" customWidth="1"/>
    <col min="5644" max="5644" width="9.85546875" style="112" customWidth="1"/>
    <col min="5645" max="5645" width="23.5703125" style="112" customWidth="1"/>
    <col min="5646" max="5649" width="9.140625" style="112"/>
    <col min="5650" max="5650" width="23.85546875" style="112" customWidth="1"/>
    <col min="5651" max="5651" width="8.7109375" style="112" customWidth="1"/>
    <col min="5652" max="5888" width="9.140625" style="112"/>
    <col min="5889" max="5889" width="4.5703125" style="112" customWidth="1"/>
    <col min="5890" max="5890" width="20.5703125" style="112" customWidth="1"/>
    <col min="5891" max="5891" width="13.28515625" style="112" customWidth="1"/>
    <col min="5892" max="5892" width="13.7109375" style="112" customWidth="1"/>
    <col min="5893" max="5893" width="11" style="112" customWidth="1"/>
    <col min="5894" max="5894" width="13.140625" style="112" customWidth="1"/>
    <col min="5895" max="5895" width="12.28515625" style="112" customWidth="1"/>
    <col min="5896" max="5896" width="15.42578125" style="112" customWidth="1"/>
    <col min="5897" max="5897" width="16.140625" style="112" customWidth="1"/>
    <col min="5898" max="5898" width="11.42578125" style="112" customWidth="1"/>
    <col min="5899" max="5899" width="0" style="112" hidden="1" customWidth="1"/>
    <col min="5900" max="5900" width="9.85546875" style="112" customWidth="1"/>
    <col min="5901" max="5901" width="23.5703125" style="112" customWidth="1"/>
    <col min="5902" max="5905" width="9.140625" style="112"/>
    <col min="5906" max="5906" width="23.85546875" style="112" customWidth="1"/>
    <col min="5907" max="5907" width="8.7109375" style="112" customWidth="1"/>
    <col min="5908" max="6144" width="9.140625" style="112"/>
    <col min="6145" max="6145" width="4.5703125" style="112" customWidth="1"/>
    <col min="6146" max="6146" width="20.5703125" style="112" customWidth="1"/>
    <col min="6147" max="6147" width="13.28515625" style="112" customWidth="1"/>
    <col min="6148" max="6148" width="13.7109375" style="112" customWidth="1"/>
    <col min="6149" max="6149" width="11" style="112" customWidth="1"/>
    <col min="6150" max="6150" width="13.140625" style="112" customWidth="1"/>
    <col min="6151" max="6151" width="12.28515625" style="112" customWidth="1"/>
    <col min="6152" max="6152" width="15.42578125" style="112" customWidth="1"/>
    <col min="6153" max="6153" width="16.140625" style="112" customWidth="1"/>
    <col min="6154" max="6154" width="11.42578125" style="112" customWidth="1"/>
    <col min="6155" max="6155" width="0" style="112" hidden="1" customWidth="1"/>
    <col min="6156" max="6156" width="9.85546875" style="112" customWidth="1"/>
    <col min="6157" max="6157" width="23.5703125" style="112" customWidth="1"/>
    <col min="6158" max="6161" width="9.140625" style="112"/>
    <col min="6162" max="6162" width="23.85546875" style="112" customWidth="1"/>
    <col min="6163" max="6163" width="8.7109375" style="112" customWidth="1"/>
    <col min="6164" max="6400" width="9.140625" style="112"/>
    <col min="6401" max="6401" width="4.5703125" style="112" customWidth="1"/>
    <col min="6402" max="6402" width="20.5703125" style="112" customWidth="1"/>
    <col min="6403" max="6403" width="13.28515625" style="112" customWidth="1"/>
    <col min="6404" max="6404" width="13.7109375" style="112" customWidth="1"/>
    <col min="6405" max="6405" width="11" style="112" customWidth="1"/>
    <col min="6406" max="6406" width="13.140625" style="112" customWidth="1"/>
    <col min="6407" max="6407" width="12.28515625" style="112" customWidth="1"/>
    <col min="6408" max="6408" width="15.42578125" style="112" customWidth="1"/>
    <col min="6409" max="6409" width="16.140625" style="112" customWidth="1"/>
    <col min="6410" max="6410" width="11.42578125" style="112" customWidth="1"/>
    <col min="6411" max="6411" width="0" style="112" hidden="1" customWidth="1"/>
    <col min="6412" max="6412" width="9.85546875" style="112" customWidth="1"/>
    <col min="6413" max="6413" width="23.5703125" style="112" customWidth="1"/>
    <col min="6414" max="6417" width="9.140625" style="112"/>
    <col min="6418" max="6418" width="23.85546875" style="112" customWidth="1"/>
    <col min="6419" max="6419" width="8.7109375" style="112" customWidth="1"/>
    <col min="6420" max="6656" width="9.140625" style="112"/>
    <col min="6657" max="6657" width="4.5703125" style="112" customWidth="1"/>
    <col min="6658" max="6658" width="20.5703125" style="112" customWidth="1"/>
    <col min="6659" max="6659" width="13.28515625" style="112" customWidth="1"/>
    <col min="6660" max="6660" width="13.7109375" style="112" customWidth="1"/>
    <col min="6661" max="6661" width="11" style="112" customWidth="1"/>
    <col min="6662" max="6662" width="13.140625" style="112" customWidth="1"/>
    <col min="6663" max="6663" width="12.28515625" style="112" customWidth="1"/>
    <col min="6664" max="6664" width="15.42578125" style="112" customWidth="1"/>
    <col min="6665" max="6665" width="16.140625" style="112" customWidth="1"/>
    <col min="6666" max="6666" width="11.42578125" style="112" customWidth="1"/>
    <col min="6667" max="6667" width="0" style="112" hidden="1" customWidth="1"/>
    <col min="6668" max="6668" width="9.85546875" style="112" customWidth="1"/>
    <col min="6669" max="6669" width="23.5703125" style="112" customWidth="1"/>
    <col min="6670" max="6673" width="9.140625" style="112"/>
    <col min="6674" max="6674" width="23.85546875" style="112" customWidth="1"/>
    <col min="6675" max="6675" width="8.7109375" style="112" customWidth="1"/>
    <col min="6676" max="6912" width="9.140625" style="112"/>
    <col min="6913" max="6913" width="4.5703125" style="112" customWidth="1"/>
    <col min="6914" max="6914" width="20.5703125" style="112" customWidth="1"/>
    <col min="6915" max="6915" width="13.28515625" style="112" customWidth="1"/>
    <col min="6916" max="6916" width="13.7109375" style="112" customWidth="1"/>
    <col min="6917" max="6917" width="11" style="112" customWidth="1"/>
    <col min="6918" max="6918" width="13.140625" style="112" customWidth="1"/>
    <col min="6919" max="6919" width="12.28515625" style="112" customWidth="1"/>
    <col min="6920" max="6920" width="15.42578125" style="112" customWidth="1"/>
    <col min="6921" max="6921" width="16.140625" style="112" customWidth="1"/>
    <col min="6922" max="6922" width="11.42578125" style="112" customWidth="1"/>
    <col min="6923" max="6923" width="0" style="112" hidden="1" customWidth="1"/>
    <col min="6924" max="6924" width="9.85546875" style="112" customWidth="1"/>
    <col min="6925" max="6925" width="23.5703125" style="112" customWidth="1"/>
    <col min="6926" max="6929" width="9.140625" style="112"/>
    <col min="6930" max="6930" width="23.85546875" style="112" customWidth="1"/>
    <col min="6931" max="6931" width="8.7109375" style="112" customWidth="1"/>
    <col min="6932" max="7168" width="9.140625" style="112"/>
    <col min="7169" max="7169" width="4.5703125" style="112" customWidth="1"/>
    <col min="7170" max="7170" width="20.5703125" style="112" customWidth="1"/>
    <col min="7171" max="7171" width="13.28515625" style="112" customWidth="1"/>
    <col min="7172" max="7172" width="13.7109375" style="112" customWidth="1"/>
    <col min="7173" max="7173" width="11" style="112" customWidth="1"/>
    <col min="7174" max="7174" width="13.140625" style="112" customWidth="1"/>
    <col min="7175" max="7175" width="12.28515625" style="112" customWidth="1"/>
    <col min="7176" max="7176" width="15.42578125" style="112" customWidth="1"/>
    <col min="7177" max="7177" width="16.140625" style="112" customWidth="1"/>
    <col min="7178" max="7178" width="11.42578125" style="112" customWidth="1"/>
    <col min="7179" max="7179" width="0" style="112" hidden="1" customWidth="1"/>
    <col min="7180" max="7180" width="9.85546875" style="112" customWidth="1"/>
    <col min="7181" max="7181" width="23.5703125" style="112" customWidth="1"/>
    <col min="7182" max="7185" width="9.140625" style="112"/>
    <col min="7186" max="7186" width="23.85546875" style="112" customWidth="1"/>
    <col min="7187" max="7187" width="8.7109375" style="112" customWidth="1"/>
    <col min="7188" max="7424" width="9.140625" style="112"/>
    <col min="7425" max="7425" width="4.5703125" style="112" customWidth="1"/>
    <col min="7426" max="7426" width="20.5703125" style="112" customWidth="1"/>
    <col min="7427" max="7427" width="13.28515625" style="112" customWidth="1"/>
    <col min="7428" max="7428" width="13.7109375" style="112" customWidth="1"/>
    <col min="7429" max="7429" width="11" style="112" customWidth="1"/>
    <col min="7430" max="7430" width="13.140625" style="112" customWidth="1"/>
    <col min="7431" max="7431" width="12.28515625" style="112" customWidth="1"/>
    <col min="7432" max="7432" width="15.42578125" style="112" customWidth="1"/>
    <col min="7433" max="7433" width="16.140625" style="112" customWidth="1"/>
    <col min="7434" max="7434" width="11.42578125" style="112" customWidth="1"/>
    <col min="7435" max="7435" width="0" style="112" hidden="1" customWidth="1"/>
    <col min="7436" max="7436" width="9.85546875" style="112" customWidth="1"/>
    <col min="7437" max="7437" width="23.5703125" style="112" customWidth="1"/>
    <col min="7438" max="7441" width="9.140625" style="112"/>
    <col min="7442" max="7442" width="23.85546875" style="112" customWidth="1"/>
    <col min="7443" max="7443" width="8.7109375" style="112" customWidth="1"/>
    <col min="7444" max="7680" width="9.140625" style="112"/>
    <col min="7681" max="7681" width="4.5703125" style="112" customWidth="1"/>
    <col min="7682" max="7682" width="20.5703125" style="112" customWidth="1"/>
    <col min="7683" max="7683" width="13.28515625" style="112" customWidth="1"/>
    <col min="7684" max="7684" width="13.7109375" style="112" customWidth="1"/>
    <col min="7685" max="7685" width="11" style="112" customWidth="1"/>
    <col min="7686" max="7686" width="13.140625" style="112" customWidth="1"/>
    <col min="7687" max="7687" width="12.28515625" style="112" customWidth="1"/>
    <col min="7688" max="7688" width="15.42578125" style="112" customWidth="1"/>
    <col min="7689" max="7689" width="16.140625" style="112" customWidth="1"/>
    <col min="7690" max="7690" width="11.42578125" style="112" customWidth="1"/>
    <col min="7691" max="7691" width="0" style="112" hidden="1" customWidth="1"/>
    <col min="7692" max="7692" width="9.85546875" style="112" customWidth="1"/>
    <col min="7693" max="7693" width="23.5703125" style="112" customWidth="1"/>
    <col min="7694" max="7697" width="9.140625" style="112"/>
    <col min="7698" max="7698" width="23.85546875" style="112" customWidth="1"/>
    <col min="7699" max="7699" width="8.7109375" style="112" customWidth="1"/>
    <col min="7700" max="7936" width="9.140625" style="112"/>
    <col min="7937" max="7937" width="4.5703125" style="112" customWidth="1"/>
    <col min="7938" max="7938" width="20.5703125" style="112" customWidth="1"/>
    <col min="7939" max="7939" width="13.28515625" style="112" customWidth="1"/>
    <col min="7940" max="7940" width="13.7109375" style="112" customWidth="1"/>
    <col min="7941" max="7941" width="11" style="112" customWidth="1"/>
    <col min="7942" max="7942" width="13.140625" style="112" customWidth="1"/>
    <col min="7943" max="7943" width="12.28515625" style="112" customWidth="1"/>
    <col min="7944" max="7944" width="15.42578125" style="112" customWidth="1"/>
    <col min="7945" max="7945" width="16.140625" style="112" customWidth="1"/>
    <col min="7946" max="7946" width="11.42578125" style="112" customWidth="1"/>
    <col min="7947" max="7947" width="0" style="112" hidden="1" customWidth="1"/>
    <col min="7948" max="7948" width="9.85546875" style="112" customWidth="1"/>
    <col min="7949" max="7949" width="23.5703125" style="112" customWidth="1"/>
    <col min="7950" max="7953" width="9.140625" style="112"/>
    <col min="7954" max="7954" width="23.85546875" style="112" customWidth="1"/>
    <col min="7955" max="7955" width="8.7109375" style="112" customWidth="1"/>
    <col min="7956" max="8192" width="9.140625" style="112"/>
    <col min="8193" max="8193" width="4.5703125" style="112" customWidth="1"/>
    <col min="8194" max="8194" width="20.5703125" style="112" customWidth="1"/>
    <col min="8195" max="8195" width="13.28515625" style="112" customWidth="1"/>
    <col min="8196" max="8196" width="13.7109375" style="112" customWidth="1"/>
    <col min="8197" max="8197" width="11" style="112" customWidth="1"/>
    <col min="8198" max="8198" width="13.140625" style="112" customWidth="1"/>
    <col min="8199" max="8199" width="12.28515625" style="112" customWidth="1"/>
    <col min="8200" max="8200" width="15.42578125" style="112" customWidth="1"/>
    <col min="8201" max="8201" width="16.140625" style="112" customWidth="1"/>
    <col min="8202" max="8202" width="11.42578125" style="112" customWidth="1"/>
    <col min="8203" max="8203" width="0" style="112" hidden="1" customWidth="1"/>
    <col min="8204" max="8204" width="9.85546875" style="112" customWidth="1"/>
    <col min="8205" max="8205" width="23.5703125" style="112" customWidth="1"/>
    <col min="8206" max="8209" width="9.140625" style="112"/>
    <col min="8210" max="8210" width="23.85546875" style="112" customWidth="1"/>
    <col min="8211" max="8211" width="8.7109375" style="112" customWidth="1"/>
    <col min="8212" max="8448" width="9.140625" style="112"/>
    <col min="8449" max="8449" width="4.5703125" style="112" customWidth="1"/>
    <col min="8450" max="8450" width="20.5703125" style="112" customWidth="1"/>
    <col min="8451" max="8451" width="13.28515625" style="112" customWidth="1"/>
    <col min="8452" max="8452" width="13.7109375" style="112" customWidth="1"/>
    <col min="8453" max="8453" width="11" style="112" customWidth="1"/>
    <col min="8454" max="8454" width="13.140625" style="112" customWidth="1"/>
    <col min="8455" max="8455" width="12.28515625" style="112" customWidth="1"/>
    <col min="8456" max="8456" width="15.42578125" style="112" customWidth="1"/>
    <col min="8457" max="8457" width="16.140625" style="112" customWidth="1"/>
    <col min="8458" max="8458" width="11.42578125" style="112" customWidth="1"/>
    <col min="8459" max="8459" width="0" style="112" hidden="1" customWidth="1"/>
    <col min="8460" max="8460" width="9.85546875" style="112" customWidth="1"/>
    <col min="8461" max="8461" width="23.5703125" style="112" customWidth="1"/>
    <col min="8462" max="8465" width="9.140625" style="112"/>
    <col min="8466" max="8466" width="23.85546875" style="112" customWidth="1"/>
    <col min="8467" max="8467" width="8.7109375" style="112" customWidth="1"/>
    <col min="8468" max="8704" width="9.140625" style="112"/>
    <col min="8705" max="8705" width="4.5703125" style="112" customWidth="1"/>
    <col min="8706" max="8706" width="20.5703125" style="112" customWidth="1"/>
    <col min="8707" max="8707" width="13.28515625" style="112" customWidth="1"/>
    <col min="8708" max="8708" width="13.7109375" style="112" customWidth="1"/>
    <col min="8709" max="8709" width="11" style="112" customWidth="1"/>
    <col min="8710" max="8710" width="13.140625" style="112" customWidth="1"/>
    <col min="8711" max="8711" width="12.28515625" style="112" customWidth="1"/>
    <col min="8712" max="8712" width="15.42578125" style="112" customWidth="1"/>
    <col min="8713" max="8713" width="16.140625" style="112" customWidth="1"/>
    <col min="8714" max="8714" width="11.42578125" style="112" customWidth="1"/>
    <col min="8715" max="8715" width="0" style="112" hidden="1" customWidth="1"/>
    <col min="8716" max="8716" width="9.85546875" style="112" customWidth="1"/>
    <col min="8717" max="8717" width="23.5703125" style="112" customWidth="1"/>
    <col min="8718" max="8721" width="9.140625" style="112"/>
    <col min="8722" max="8722" width="23.85546875" style="112" customWidth="1"/>
    <col min="8723" max="8723" width="8.7109375" style="112" customWidth="1"/>
    <col min="8724" max="8960" width="9.140625" style="112"/>
    <col min="8961" max="8961" width="4.5703125" style="112" customWidth="1"/>
    <col min="8962" max="8962" width="20.5703125" style="112" customWidth="1"/>
    <col min="8963" max="8963" width="13.28515625" style="112" customWidth="1"/>
    <col min="8964" max="8964" width="13.7109375" style="112" customWidth="1"/>
    <col min="8965" max="8965" width="11" style="112" customWidth="1"/>
    <col min="8966" max="8966" width="13.140625" style="112" customWidth="1"/>
    <col min="8967" max="8967" width="12.28515625" style="112" customWidth="1"/>
    <col min="8968" max="8968" width="15.42578125" style="112" customWidth="1"/>
    <col min="8969" max="8969" width="16.140625" style="112" customWidth="1"/>
    <col min="8970" max="8970" width="11.42578125" style="112" customWidth="1"/>
    <col min="8971" max="8971" width="0" style="112" hidden="1" customWidth="1"/>
    <col min="8972" max="8972" width="9.85546875" style="112" customWidth="1"/>
    <col min="8973" max="8973" width="23.5703125" style="112" customWidth="1"/>
    <col min="8974" max="8977" width="9.140625" style="112"/>
    <col min="8978" max="8978" width="23.85546875" style="112" customWidth="1"/>
    <col min="8979" max="8979" width="8.7109375" style="112" customWidth="1"/>
    <col min="8980" max="9216" width="9.140625" style="112"/>
    <col min="9217" max="9217" width="4.5703125" style="112" customWidth="1"/>
    <col min="9218" max="9218" width="20.5703125" style="112" customWidth="1"/>
    <col min="9219" max="9219" width="13.28515625" style="112" customWidth="1"/>
    <col min="9220" max="9220" width="13.7109375" style="112" customWidth="1"/>
    <col min="9221" max="9221" width="11" style="112" customWidth="1"/>
    <col min="9222" max="9222" width="13.140625" style="112" customWidth="1"/>
    <col min="9223" max="9223" width="12.28515625" style="112" customWidth="1"/>
    <col min="9224" max="9224" width="15.42578125" style="112" customWidth="1"/>
    <col min="9225" max="9225" width="16.140625" style="112" customWidth="1"/>
    <col min="9226" max="9226" width="11.42578125" style="112" customWidth="1"/>
    <col min="9227" max="9227" width="0" style="112" hidden="1" customWidth="1"/>
    <col min="9228" max="9228" width="9.85546875" style="112" customWidth="1"/>
    <col min="9229" max="9229" width="23.5703125" style="112" customWidth="1"/>
    <col min="9230" max="9233" width="9.140625" style="112"/>
    <col min="9234" max="9234" width="23.85546875" style="112" customWidth="1"/>
    <col min="9235" max="9235" width="8.7109375" style="112" customWidth="1"/>
    <col min="9236" max="9472" width="9.140625" style="112"/>
    <col min="9473" max="9473" width="4.5703125" style="112" customWidth="1"/>
    <col min="9474" max="9474" width="20.5703125" style="112" customWidth="1"/>
    <col min="9475" max="9475" width="13.28515625" style="112" customWidth="1"/>
    <col min="9476" max="9476" width="13.7109375" style="112" customWidth="1"/>
    <col min="9477" max="9477" width="11" style="112" customWidth="1"/>
    <col min="9478" max="9478" width="13.140625" style="112" customWidth="1"/>
    <col min="9479" max="9479" width="12.28515625" style="112" customWidth="1"/>
    <col min="9480" max="9480" width="15.42578125" style="112" customWidth="1"/>
    <col min="9481" max="9481" width="16.140625" style="112" customWidth="1"/>
    <col min="9482" max="9482" width="11.42578125" style="112" customWidth="1"/>
    <col min="9483" max="9483" width="0" style="112" hidden="1" customWidth="1"/>
    <col min="9484" max="9484" width="9.85546875" style="112" customWidth="1"/>
    <col min="9485" max="9485" width="23.5703125" style="112" customWidth="1"/>
    <col min="9486" max="9489" width="9.140625" style="112"/>
    <col min="9490" max="9490" width="23.85546875" style="112" customWidth="1"/>
    <col min="9491" max="9491" width="8.7109375" style="112" customWidth="1"/>
    <col min="9492" max="9728" width="9.140625" style="112"/>
    <col min="9729" max="9729" width="4.5703125" style="112" customWidth="1"/>
    <col min="9730" max="9730" width="20.5703125" style="112" customWidth="1"/>
    <col min="9731" max="9731" width="13.28515625" style="112" customWidth="1"/>
    <col min="9732" max="9732" width="13.7109375" style="112" customWidth="1"/>
    <col min="9733" max="9733" width="11" style="112" customWidth="1"/>
    <col min="9734" max="9734" width="13.140625" style="112" customWidth="1"/>
    <col min="9735" max="9735" width="12.28515625" style="112" customWidth="1"/>
    <col min="9736" max="9736" width="15.42578125" style="112" customWidth="1"/>
    <col min="9737" max="9737" width="16.140625" style="112" customWidth="1"/>
    <col min="9738" max="9738" width="11.42578125" style="112" customWidth="1"/>
    <col min="9739" max="9739" width="0" style="112" hidden="1" customWidth="1"/>
    <col min="9740" max="9740" width="9.85546875" style="112" customWidth="1"/>
    <col min="9741" max="9741" width="23.5703125" style="112" customWidth="1"/>
    <col min="9742" max="9745" width="9.140625" style="112"/>
    <col min="9746" max="9746" width="23.85546875" style="112" customWidth="1"/>
    <col min="9747" max="9747" width="8.7109375" style="112" customWidth="1"/>
    <col min="9748" max="9984" width="9.140625" style="112"/>
    <col min="9985" max="9985" width="4.5703125" style="112" customWidth="1"/>
    <col min="9986" max="9986" width="20.5703125" style="112" customWidth="1"/>
    <col min="9987" max="9987" width="13.28515625" style="112" customWidth="1"/>
    <col min="9988" max="9988" width="13.7109375" style="112" customWidth="1"/>
    <col min="9989" max="9989" width="11" style="112" customWidth="1"/>
    <col min="9990" max="9990" width="13.140625" style="112" customWidth="1"/>
    <col min="9991" max="9991" width="12.28515625" style="112" customWidth="1"/>
    <col min="9992" max="9992" width="15.42578125" style="112" customWidth="1"/>
    <col min="9993" max="9993" width="16.140625" style="112" customWidth="1"/>
    <col min="9994" max="9994" width="11.42578125" style="112" customWidth="1"/>
    <col min="9995" max="9995" width="0" style="112" hidden="1" customWidth="1"/>
    <col min="9996" max="9996" width="9.85546875" style="112" customWidth="1"/>
    <col min="9997" max="9997" width="23.5703125" style="112" customWidth="1"/>
    <col min="9998" max="10001" width="9.140625" style="112"/>
    <col min="10002" max="10002" width="23.85546875" style="112" customWidth="1"/>
    <col min="10003" max="10003" width="8.7109375" style="112" customWidth="1"/>
    <col min="10004" max="10240" width="9.140625" style="112"/>
    <col min="10241" max="10241" width="4.5703125" style="112" customWidth="1"/>
    <col min="10242" max="10242" width="20.5703125" style="112" customWidth="1"/>
    <col min="10243" max="10243" width="13.28515625" style="112" customWidth="1"/>
    <col min="10244" max="10244" width="13.7109375" style="112" customWidth="1"/>
    <col min="10245" max="10245" width="11" style="112" customWidth="1"/>
    <col min="10246" max="10246" width="13.140625" style="112" customWidth="1"/>
    <col min="10247" max="10247" width="12.28515625" style="112" customWidth="1"/>
    <col min="10248" max="10248" width="15.42578125" style="112" customWidth="1"/>
    <col min="10249" max="10249" width="16.140625" style="112" customWidth="1"/>
    <col min="10250" max="10250" width="11.42578125" style="112" customWidth="1"/>
    <col min="10251" max="10251" width="0" style="112" hidden="1" customWidth="1"/>
    <col min="10252" max="10252" width="9.85546875" style="112" customWidth="1"/>
    <col min="10253" max="10253" width="23.5703125" style="112" customWidth="1"/>
    <col min="10254" max="10257" width="9.140625" style="112"/>
    <col min="10258" max="10258" width="23.85546875" style="112" customWidth="1"/>
    <col min="10259" max="10259" width="8.7109375" style="112" customWidth="1"/>
    <col min="10260" max="10496" width="9.140625" style="112"/>
    <col min="10497" max="10497" width="4.5703125" style="112" customWidth="1"/>
    <col min="10498" max="10498" width="20.5703125" style="112" customWidth="1"/>
    <col min="10499" max="10499" width="13.28515625" style="112" customWidth="1"/>
    <col min="10500" max="10500" width="13.7109375" style="112" customWidth="1"/>
    <col min="10501" max="10501" width="11" style="112" customWidth="1"/>
    <col min="10502" max="10502" width="13.140625" style="112" customWidth="1"/>
    <col min="10503" max="10503" width="12.28515625" style="112" customWidth="1"/>
    <col min="10504" max="10504" width="15.42578125" style="112" customWidth="1"/>
    <col min="10505" max="10505" width="16.140625" style="112" customWidth="1"/>
    <col min="10506" max="10506" width="11.42578125" style="112" customWidth="1"/>
    <col min="10507" max="10507" width="0" style="112" hidden="1" customWidth="1"/>
    <col min="10508" max="10508" width="9.85546875" style="112" customWidth="1"/>
    <col min="10509" max="10509" width="23.5703125" style="112" customWidth="1"/>
    <col min="10510" max="10513" width="9.140625" style="112"/>
    <col min="10514" max="10514" width="23.85546875" style="112" customWidth="1"/>
    <col min="10515" max="10515" width="8.7109375" style="112" customWidth="1"/>
    <col min="10516" max="10752" width="9.140625" style="112"/>
    <col min="10753" max="10753" width="4.5703125" style="112" customWidth="1"/>
    <col min="10754" max="10754" width="20.5703125" style="112" customWidth="1"/>
    <col min="10755" max="10755" width="13.28515625" style="112" customWidth="1"/>
    <col min="10756" max="10756" width="13.7109375" style="112" customWidth="1"/>
    <col min="10757" max="10757" width="11" style="112" customWidth="1"/>
    <col min="10758" max="10758" width="13.140625" style="112" customWidth="1"/>
    <col min="10759" max="10759" width="12.28515625" style="112" customWidth="1"/>
    <col min="10760" max="10760" width="15.42578125" style="112" customWidth="1"/>
    <col min="10761" max="10761" width="16.140625" style="112" customWidth="1"/>
    <col min="10762" max="10762" width="11.42578125" style="112" customWidth="1"/>
    <col min="10763" max="10763" width="0" style="112" hidden="1" customWidth="1"/>
    <col min="10764" max="10764" width="9.85546875" style="112" customWidth="1"/>
    <col min="10765" max="10765" width="23.5703125" style="112" customWidth="1"/>
    <col min="10766" max="10769" width="9.140625" style="112"/>
    <col min="10770" max="10770" width="23.85546875" style="112" customWidth="1"/>
    <col min="10771" max="10771" width="8.7109375" style="112" customWidth="1"/>
    <col min="10772" max="11008" width="9.140625" style="112"/>
    <col min="11009" max="11009" width="4.5703125" style="112" customWidth="1"/>
    <col min="11010" max="11010" width="20.5703125" style="112" customWidth="1"/>
    <col min="11011" max="11011" width="13.28515625" style="112" customWidth="1"/>
    <col min="11012" max="11012" width="13.7109375" style="112" customWidth="1"/>
    <col min="11013" max="11013" width="11" style="112" customWidth="1"/>
    <col min="11014" max="11014" width="13.140625" style="112" customWidth="1"/>
    <col min="11015" max="11015" width="12.28515625" style="112" customWidth="1"/>
    <col min="11016" max="11016" width="15.42578125" style="112" customWidth="1"/>
    <col min="11017" max="11017" width="16.140625" style="112" customWidth="1"/>
    <col min="11018" max="11018" width="11.42578125" style="112" customWidth="1"/>
    <col min="11019" max="11019" width="0" style="112" hidden="1" customWidth="1"/>
    <col min="11020" max="11020" width="9.85546875" style="112" customWidth="1"/>
    <col min="11021" max="11021" width="23.5703125" style="112" customWidth="1"/>
    <col min="11022" max="11025" width="9.140625" style="112"/>
    <col min="11026" max="11026" width="23.85546875" style="112" customWidth="1"/>
    <col min="11027" max="11027" width="8.7109375" style="112" customWidth="1"/>
    <col min="11028" max="11264" width="9.140625" style="112"/>
    <col min="11265" max="11265" width="4.5703125" style="112" customWidth="1"/>
    <col min="11266" max="11266" width="20.5703125" style="112" customWidth="1"/>
    <col min="11267" max="11267" width="13.28515625" style="112" customWidth="1"/>
    <col min="11268" max="11268" width="13.7109375" style="112" customWidth="1"/>
    <col min="11269" max="11269" width="11" style="112" customWidth="1"/>
    <col min="11270" max="11270" width="13.140625" style="112" customWidth="1"/>
    <col min="11271" max="11271" width="12.28515625" style="112" customWidth="1"/>
    <col min="11272" max="11272" width="15.42578125" style="112" customWidth="1"/>
    <col min="11273" max="11273" width="16.140625" style="112" customWidth="1"/>
    <col min="11274" max="11274" width="11.42578125" style="112" customWidth="1"/>
    <col min="11275" max="11275" width="0" style="112" hidden="1" customWidth="1"/>
    <col min="11276" max="11276" width="9.85546875" style="112" customWidth="1"/>
    <col min="11277" max="11277" width="23.5703125" style="112" customWidth="1"/>
    <col min="11278" max="11281" width="9.140625" style="112"/>
    <col min="11282" max="11282" width="23.85546875" style="112" customWidth="1"/>
    <col min="11283" max="11283" width="8.7109375" style="112" customWidth="1"/>
    <col min="11284" max="11520" width="9.140625" style="112"/>
    <col min="11521" max="11521" width="4.5703125" style="112" customWidth="1"/>
    <col min="11522" max="11522" width="20.5703125" style="112" customWidth="1"/>
    <col min="11523" max="11523" width="13.28515625" style="112" customWidth="1"/>
    <col min="11524" max="11524" width="13.7109375" style="112" customWidth="1"/>
    <col min="11525" max="11525" width="11" style="112" customWidth="1"/>
    <col min="11526" max="11526" width="13.140625" style="112" customWidth="1"/>
    <col min="11527" max="11527" width="12.28515625" style="112" customWidth="1"/>
    <col min="11528" max="11528" width="15.42578125" style="112" customWidth="1"/>
    <col min="11529" max="11529" width="16.140625" style="112" customWidth="1"/>
    <col min="11530" max="11530" width="11.42578125" style="112" customWidth="1"/>
    <col min="11531" max="11531" width="0" style="112" hidden="1" customWidth="1"/>
    <col min="11532" max="11532" width="9.85546875" style="112" customWidth="1"/>
    <col min="11533" max="11533" width="23.5703125" style="112" customWidth="1"/>
    <col min="11534" max="11537" width="9.140625" style="112"/>
    <col min="11538" max="11538" width="23.85546875" style="112" customWidth="1"/>
    <col min="11539" max="11539" width="8.7109375" style="112" customWidth="1"/>
    <col min="11540" max="11776" width="9.140625" style="112"/>
    <col min="11777" max="11777" width="4.5703125" style="112" customWidth="1"/>
    <col min="11778" max="11778" width="20.5703125" style="112" customWidth="1"/>
    <col min="11779" max="11779" width="13.28515625" style="112" customWidth="1"/>
    <col min="11780" max="11780" width="13.7109375" style="112" customWidth="1"/>
    <col min="11781" max="11781" width="11" style="112" customWidth="1"/>
    <col min="11782" max="11782" width="13.140625" style="112" customWidth="1"/>
    <col min="11783" max="11783" width="12.28515625" style="112" customWidth="1"/>
    <col min="11784" max="11784" width="15.42578125" style="112" customWidth="1"/>
    <col min="11785" max="11785" width="16.140625" style="112" customWidth="1"/>
    <col min="11786" max="11786" width="11.42578125" style="112" customWidth="1"/>
    <col min="11787" max="11787" width="0" style="112" hidden="1" customWidth="1"/>
    <col min="11788" max="11788" width="9.85546875" style="112" customWidth="1"/>
    <col min="11789" max="11789" width="23.5703125" style="112" customWidth="1"/>
    <col min="11790" max="11793" width="9.140625" style="112"/>
    <col min="11794" max="11794" width="23.85546875" style="112" customWidth="1"/>
    <col min="11795" max="11795" width="8.7109375" style="112" customWidth="1"/>
    <col min="11796" max="12032" width="9.140625" style="112"/>
    <col min="12033" max="12033" width="4.5703125" style="112" customWidth="1"/>
    <col min="12034" max="12034" width="20.5703125" style="112" customWidth="1"/>
    <col min="12035" max="12035" width="13.28515625" style="112" customWidth="1"/>
    <col min="12036" max="12036" width="13.7109375" style="112" customWidth="1"/>
    <col min="12037" max="12037" width="11" style="112" customWidth="1"/>
    <col min="12038" max="12038" width="13.140625" style="112" customWidth="1"/>
    <col min="12039" max="12039" width="12.28515625" style="112" customWidth="1"/>
    <col min="12040" max="12040" width="15.42578125" style="112" customWidth="1"/>
    <col min="12041" max="12041" width="16.140625" style="112" customWidth="1"/>
    <col min="12042" max="12042" width="11.42578125" style="112" customWidth="1"/>
    <col min="12043" max="12043" width="0" style="112" hidden="1" customWidth="1"/>
    <col min="12044" max="12044" width="9.85546875" style="112" customWidth="1"/>
    <col min="12045" max="12045" width="23.5703125" style="112" customWidth="1"/>
    <col min="12046" max="12049" width="9.140625" style="112"/>
    <col min="12050" max="12050" width="23.85546875" style="112" customWidth="1"/>
    <col min="12051" max="12051" width="8.7109375" style="112" customWidth="1"/>
    <col min="12052" max="12288" width="9.140625" style="112"/>
    <col min="12289" max="12289" width="4.5703125" style="112" customWidth="1"/>
    <col min="12290" max="12290" width="20.5703125" style="112" customWidth="1"/>
    <col min="12291" max="12291" width="13.28515625" style="112" customWidth="1"/>
    <col min="12292" max="12292" width="13.7109375" style="112" customWidth="1"/>
    <col min="12293" max="12293" width="11" style="112" customWidth="1"/>
    <col min="12294" max="12294" width="13.140625" style="112" customWidth="1"/>
    <col min="12295" max="12295" width="12.28515625" style="112" customWidth="1"/>
    <col min="12296" max="12296" width="15.42578125" style="112" customWidth="1"/>
    <col min="12297" max="12297" width="16.140625" style="112" customWidth="1"/>
    <col min="12298" max="12298" width="11.42578125" style="112" customWidth="1"/>
    <col min="12299" max="12299" width="0" style="112" hidden="1" customWidth="1"/>
    <col min="12300" max="12300" width="9.85546875" style="112" customWidth="1"/>
    <col min="12301" max="12301" width="23.5703125" style="112" customWidth="1"/>
    <col min="12302" max="12305" width="9.140625" style="112"/>
    <col min="12306" max="12306" width="23.85546875" style="112" customWidth="1"/>
    <col min="12307" max="12307" width="8.7109375" style="112" customWidth="1"/>
    <col min="12308" max="12544" width="9.140625" style="112"/>
    <col min="12545" max="12545" width="4.5703125" style="112" customWidth="1"/>
    <col min="12546" max="12546" width="20.5703125" style="112" customWidth="1"/>
    <col min="12547" max="12547" width="13.28515625" style="112" customWidth="1"/>
    <col min="12548" max="12548" width="13.7109375" style="112" customWidth="1"/>
    <col min="12549" max="12549" width="11" style="112" customWidth="1"/>
    <col min="12550" max="12550" width="13.140625" style="112" customWidth="1"/>
    <col min="12551" max="12551" width="12.28515625" style="112" customWidth="1"/>
    <col min="12552" max="12552" width="15.42578125" style="112" customWidth="1"/>
    <col min="12553" max="12553" width="16.140625" style="112" customWidth="1"/>
    <col min="12554" max="12554" width="11.42578125" style="112" customWidth="1"/>
    <col min="12555" max="12555" width="0" style="112" hidden="1" customWidth="1"/>
    <col min="12556" max="12556" width="9.85546875" style="112" customWidth="1"/>
    <col min="12557" max="12557" width="23.5703125" style="112" customWidth="1"/>
    <col min="12558" max="12561" width="9.140625" style="112"/>
    <col min="12562" max="12562" width="23.85546875" style="112" customWidth="1"/>
    <col min="12563" max="12563" width="8.7109375" style="112" customWidth="1"/>
    <col min="12564" max="12800" width="9.140625" style="112"/>
    <col min="12801" max="12801" width="4.5703125" style="112" customWidth="1"/>
    <col min="12802" max="12802" width="20.5703125" style="112" customWidth="1"/>
    <col min="12803" max="12803" width="13.28515625" style="112" customWidth="1"/>
    <col min="12804" max="12804" width="13.7109375" style="112" customWidth="1"/>
    <col min="12805" max="12805" width="11" style="112" customWidth="1"/>
    <col min="12806" max="12806" width="13.140625" style="112" customWidth="1"/>
    <col min="12807" max="12807" width="12.28515625" style="112" customWidth="1"/>
    <col min="12808" max="12808" width="15.42578125" style="112" customWidth="1"/>
    <col min="12809" max="12809" width="16.140625" style="112" customWidth="1"/>
    <col min="12810" max="12810" width="11.42578125" style="112" customWidth="1"/>
    <col min="12811" max="12811" width="0" style="112" hidden="1" customWidth="1"/>
    <col min="12812" max="12812" width="9.85546875" style="112" customWidth="1"/>
    <col min="12813" max="12813" width="23.5703125" style="112" customWidth="1"/>
    <col min="12814" max="12817" width="9.140625" style="112"/>
    <col min="12818" max="12818" width="23.85546875" style="112" customWidth="1"/>
    <col min="12819" max="12819" width="8.7109375" style="112" customWidth="1"/>
    <col min="12820" max="13056" width="9.140625" style="112"/>
    <col min="13057" max="13057" width="4.5703125" style="112" customWidth="1"/>
    <col min="13058" max="13058" width="20.5703125" style="112" customWidth="1"/>
    <col min="13059" max="13059" width="13.28515625" style="112" customWidth="1"/>
    <col min="13060" max="13060" width="13.7109375" style="112" customWidth="1"/>
    <col min="13061" max="13061" width="11" style="112" customWidth="1"/>
    <col min="13062" max="13062" width="13.140625" style="112" customWidth="1"/>
    <col min="13063" max="13063" width="12.28515625" style="112" customWidth="1"/>
    <col min="13064" max="13064" width="15.42578125" style="112" customWidth="1"/>
    <col min="13065" max="13065" width="16.140625" style="112" customWidth="1"/>
    <col min="13066" max="13066" width="11.42578125" style="112" customWidth="1"/>
    <col min="13067" max="13067" width="0" style="112" hidden="1" customWidth="1"/>
    <col min="13068" max="13068" width="9.85546875" style="112" customWidth="1"/>
    <col min="13069" max="13069" width="23.5703125" style="112" customWidth="1"/>
    <col min="13070" max="13073" width="9.140625" style="112"/>
    <col min="13074" max="13074" width="23.85546875" style="112" customWidth="1"/>
    <col min="13075" max="13075" width="8.7109375" style="112" customWidth="1"/>
    <col min="13076" max="13312" width="9.140625" style="112"/>
    <col min="13313" max="13313" width="4.5703125" style="112" customWidth="1"/>
    <col min="13314" max="13314" width="20.5703125" style="112" customWidth="1"/>
    <col min="13315" max="13315" width="13.28515625" style="112" customWidth="1"/>
    <col min="13316" max="13316" width="13.7109375" style="112" customWidth="1"/>
    <col min="13317" max="13317" width="11" style="112" customWidth="1"/>
    <col min="13318" max="13318" width="13.140625" style="112" customWidth="1"/>
    <col min="13319" max="13319" width="12.28515625" style="112" customWidth="1"/>
    <col min="13320" max="13320" width="15.42578125" style="112" customWidth="1"/>
    <col min="13321" max="13321" width="16.140625" style="112" customWidth="1"/>
    <col min="13322" max="13322" width="11.42578125" style="112" customWidth="1"/>
    <col min="13323" max="13323" width="0" style="112" hidden="1" customWidth="1"/>
    <col min="13324" max="13324" width="9.85546875" style="112" customWidth="1"/>
    <col min="13325" max="13325" width="23.5703125" style="112" customWidth="1"/>
    <col min="13326" max="13329" width="9.140625" style="112"/>
    <col min="13330" max="13330" width="23.85546875" style="112" customWidth="1"/>
    <col min="13331" max="13331" width="8.7109375" style="112" customWidth="1"/>
    <col min="13332" max="13568" width="9.140625" style="112"/>
    <col min="13569" max="13569" width="4.5703125" style="112" customWidth="1"/>
    <col min="13570" max="13570" width="20.5703125" style="112" customWidth="1"/>
    <col min="13571" max="13571" width="13.28515625" style="112" customWidth="1"/>
    <col min="13572" max="13572" width="13.7109375" style="112" customWidth="1"/>
    <col min="13573" max="13573" width="11" style="112" customWidth="1"/>
    <col min="13574" max="13574" width="13.140625" style="112" customWidth="1"/>
    <col min="13575" max="13575" width="12.28515625" style="112" customWidth="1"/>
    <col min="13576" max="13576" width="15.42578125" style="112" customWidth="1"/>
    <col min="13577" max="13577" width="16.140625" style="112" customWidth="1"/>
    <col min="13578" max="13578" width="11.42578125" style="112" customWidth="1"/>
    <col min="13579" max="13579" width="0" style="112" hidden="1" customWidth="1"/>
    <col min="13580" max="13580" width="9.85546875" style="112" customWidth="1"/>
    <col min="13581" max="13581" width="23.5703125" style="112" customWidth="1"/>
    <col min="13582" max="13585" width="9.140625" style="112"/>
    <col min="13586" max="13586" width="23.85546875" style="112" customWidth="1"/>
    <col min="13587" max="13587" width="8.7109375" style="112" customWidth="1"/>
    <col min="13588" max="13824" width="9.140625" style="112"/>
    <col min="13825" max="13825" width="4.5703125" style="112" customWidth="1"/>
    <col min="13826" max="13826" width="20.5703125" style="112" customWidth="1"/>
    <col min="13827" max="13827" width="13.28515625" style="112" customWidth="1"/>
    <col min="13828" max="13828" width="13.7109375" style="112" customWidth="1"/>
    <col min="13829" max="13829" width="11" style="112" customWidth="1"/>
    <col min="13830" max="13830" width="13.140625" style="112" customWidth="1"/>
    <col min="13831" max="13831" width="12.28515625" style="112" customWidth="1"/>
    <col min="13832" max="13832" width="15.42578125" style="112" customWidth="1"/>
    <col min="13833" max="13833" width="16.140625" style="112" customWidth="1"/>
    <col min="13834" max="13834" width="11.42578125" style="112" customWidth="1"/>
    <col min="13835" max="13835" width="0" style="112" hidden="1" customWidth="1"/>
    <col min="13836" max="13836" width="9.85546875" style="112" customWidth="1"/>
    <col min="13837" max="13837" width="23.5703125" style="112" customWidth="1"/>
    <col min="13838" max="13841" width="9.140625" style="112"/>
    <col min="13842" max="13842" width="23.85546875" style="112" customWidth="1"/>
    <col min="13843" max="13843" width="8.7109375" style="112" customWidth="1"/>
    <col min="13844" max="14080" width="9.140625" style="112"/>
    <col min="14081" max="14081" width="4.5703125" style="112" customWidth="1"/>
    <col min="14082" max="14082" width="20.5703125" style="112" customWidth="1"/>
    <col min="14083" max="14083" width="13.28515625" style="112" customWidth="1"/>
    <col min="14084" max="14084" width="13.7109375" style="112" customWidth="1"/>
    <col min="14085" max="14085" width="11" style="112" customWidth="1"/>
    <col min="14086" max="14086" width="13.140625" style="112" customWidth="1"/>
    <col min="14087" max="14087" width="12.28515625" style="112" customWidth="1"/>
    <col min="14088" max="14088" width="15.42578125" style="112" customWidth="1"/>
    <col min="14089" max="14089" width="16.140625" style="112" customWidth="1"/>
    <col min="14090" max="14090" width="11.42578125" style="112" customWidth="1"/>
    <col min="14091" max="14091" width="0" style="112" hidden="1" customWidth="1"/>
    <col min="14092" max="14092" width="9.85546875" style="112" customWidth="1"/>
    <col min="14093" max="14093" width="23.5703125" style="112" customWidth="1"/>
    <col min="14094" max="14097" width="9.140625" style="112"/>
    <col min="14098" max="14098" width="23.85546875" style="112" customWidth="1"/>
    <col min="14099" max="14099" width="8.7109375" style="112" customWidth="1"/>
    <col min="14100" max="14336" width="9.140625" style="112"/>
    <col min="14337" max="14337" width="4.5703125" style="112" customWidth="1"/>
    <col min="14338" max="14338" width="20.5703125" style="112" customWidth="1"/>
    <col min="14339" max="14339" width="13.28515625" style="112" customWidth="1"/>
    <col min="14340" max="14340" width="13.7109375" style="112" customWidth="1"/>
    <col min="14341" max="14341" width="11" style="112" customWidth="1"/>
    <col min="14342" max="14342" width="13.140625" style="112" customWidth="1"/>
    <col min="14343" max="14343" width="12.28515625" style="112" customWidth="1"/>
    <col min="14344" max="14344" width="15.42578125" style="112" customWidth="1"/>
    <col min="14345" max="14345" width="16.140625" style="112" customWidth="1"/>
    <col min="14346" max="14346" width="11.42578125" style="112" customWidth="1"/>
    <col min="14347" max="14347" width="0" style="112" hidden="1" customWidth="1"/>
    <col min="14348" max="14348" width="9.85546875" style="112" customWidth="1"/>
    <col min="14349" max="14349" width="23.5703125" style="112" customWidth="1"/>
    <col min="14350" max="14353" width="9.140625" style="112"/>
    <col min="14354" max="14354" width="23.85546875" style="112" customWidth="1"/>
    <col min="14355" max="14355" width="8.7109375" style="112" customWidth="1"/>
    <col min="14356" max="14592" width="9.140625" style="112"/>
    <col min="14593" max="14593" width="4.5703125" style="112" customWidth="1"/>
    <col min="14594" max="14594" width="20.5703125" style="112" customWidth="1"/>
    <col min="14595" max="14595" width="13.28515625" style="112" customWidth="1"/>
    <col min="14596" max="14596" width="13.7109375" style="112" customWidth="1"/>
    <col min="14597" max="14597" width="11" style="112" customWidth="1"/>
    <col min="14598" max="14598" width="13.140625" style="112" customWidth="1"/>
    <col min="14599" max="14599" width="12.28515625" style="112" customWidth="1"/>
    <col min="14600" max="14600" width="15.42578125" style="112" customWidth="1"/>
    <col min="14601" max="14601" width="16.140625" style="112" customWidth="1"/>
    <col min="14602" max="14602" width="11.42578125" style="112" customWidth="1"/>
    <col min="14603" max="14603" width="0" style="112" hidden="1" customWidth="1"/>
    <col min="14604" max="14604" width="9.85546875" style="112" customWidth="1"/>
    <col min="14605" max="14605" width="23.5703125" style="112" customWidth="1"/>
    <col min="14606" max="14609" width="9.140625" style="112"/>
    <col min="14610" max="14610" width="23.85546875" style="112" customWidth="1"/>
    <col min="14611" max="14611" width="8.7109375" style="112" customWidth="1"/>
    <col min="14612" max="14848" width="9.140625" style="112"/>
    <col min="14849" max="14849" width="4.5703125" style="112" customWidth="1"/>
    <col min="14850" max="14850" width="20.5703125" style="112" customWidth="1"/>
    <col min="14851" max="14851" width="13.28515625" style="112" customWidth="1"/>
    <col min="14852" max="14852" width="13.7109375" style="112" customWidth="1"/>
    <col min="14853" max="14853" width="11" style="112" customWidth="1"/>
    <col min="14854" max="14854" width="13.140625" style="112" customWidth="1"/>
    <col min="14855" max="14855" width="12.28515625" style="112" customWidth="1"/>
    <col min="14856" max="14856" width="15.42578125" style="112" customWidth="1"/>
    <col min="14857" max="14857" width="16.140625" style="112" customWidth="1"/>
    <col min="14858" max="14858" width="11.42578125" style="112" customWidth="1"/>
    <col min="14859" max="14859" width="0" style="112" hidden="1" customWidth="1"/>
    <col min="14860" max="14860" width="9.85546875" style="112" customWidth="1"/>
    <col min="14861" max="14861" width="23.5703125" style="112" customWidth="1"/>
    <col min="14862" max="14865" width="9.140625" style="112"/>
    <col min="14866" max="14866" width="23.85546875" style="112" customWidth="1"/>
    <col min="14867" max="14867" width="8.7109375" style="112" customWidth="1"/>
    <col min="14868" max="15104" width="9.140625" style="112"/>
    <col min="15105" max="15105" width="4.5703125" style="112" customWidth="1"/>
    <col min="15106" max="15106" width="20.5703125" style="112" customWidth="1"/>
    <col min="15107" max="15107" width="13.28515625" style="112" customWidth="1"/>
    <col min="15108" max="15108" width="13.7109375" style="112" customWidth="1"/>
    <col min="15109" max="15109" width="11" style="112" customWidth="1"/>
    <col min="15110" max="15110" width="13.140625" style="112" customWidth="1"/>
    <col min="15111" max="15111" width="12.28515625" style="112" customWidth="1"/>
    <col min="15112" max="15112" width="15.42578125" style="112" customWidth="1"/>
    <col min="15113" max="15113" width="16.140625" style="112" customWidth="1"/>
    <col min="15114" max="15114" width="11.42578125" style="112" customWidth="1"/>
    <col min="15115" max="15115" width="0" style="112" hidden="1" customWidth="1"/>
    <col min="15116" max="15116" width="9.85546875" style="112" customWidth="1"/>
    <col min="15117" max="15117" width="23.5703125" style="112" customWidth="1"/>
    <col min="15118" max="15121" width="9.140625" style="112"/>
    <col min="15122" max="15122" width="23.85546875" style="112" customWidth="1"/>
    <col min="15123" max="15123" width="8.7109375" style="112" customWidth="1"/>
    <col min="15124" max="15360" width="9.140625" style="112"/>
    <col min="15361" max="15361" width="4.5703125" style="112" customWidth="1"/>
    <col min="15362" max="15362" width="20.5703125" style="112" customWidth="1"/>
    <col min="15363" max="15363" width="13.28515625" style="112" customWidth="1"/>
    <col min="15364" max="15364" width="13.7109375" style="112" customWidth="1"/>
    <col min="15365" max="15365" width="11" style="112" customWidth="1"/>
    <col min="15366" max="15366" width="13.140625" style="112" customWidth="1"/>
    <col min="15367" max="15367" width="12.28515625" style="112" customWidth="1"/>
    <col min="15368" max="15368" width="15.42578125" style="112" customWidth="1"/>
    <col min="15369" max="15369" width="16.140625" style="112" customWidth="1"/>
    <col min="15370" max="15370" width="11.42578125" style="112" customWidth="1"/>
    <col min="15371" max="15371" width="0" style="112" hidden="1" customWidth="1"/>
    <col min="15372" max="15372" width="9.85546875" style="112" customWidth="1"/>
    <col min="15373" max="15373" width="23.5703125" style="112" customWidth="1"/>
    <col min="15374" max="15377" width="9.140625" style="112"/>
    <col min="15378" max="15378" width="23.85546875" style="112" customWidth="1"/>
    <col min="15379" max="15379" width="8.7109375" style="112" customWidth="1"/>
    <col min="15380" max="15616" width="9.140625" style="112"/>
    <col min="15617" max="15617" width="4.5703125" style="112" customWidth="1"/>
    <col min="15618" max="15618" width="20.5703125" style="112" customWidth="1"/>
    <col min="15619" max="15619" width="13.28515625" style="112" customWidth="1"/>
    <col min="15620" max="15620" width="13.7109375" style="112" customWidth="1"/>
    <col min="15621" max="15621" width="11" style="112" customWidth="1"/>
    <col min="15622" max="15622" width="13.140625" style="112" customWidth="1"/>
    <col min="15623" max="15623" width="12.28515625" style="112" customWidth="1"/>
    <col min="15624" max="15624" width="15.42578125" style="112" customWidth="1"/>
    <col min="15625" max="15625" width="16.140625" style="112" customWidth="1"/>
    <col min="15626" max="15626" width="11.42578125" style="112" customWidth="1"/>
    <col min="15627" max="15627" width="0" style="112" hidden="1" customWidth="1"/>
    <col min="15628" max="15628" width="9.85546875" style="112" customWidth="1"/>
    <col min="15629" max="15629" width="23.5703125" style="112" customWidth="1"/>
    <col min="15630" max="15633" width="9.140625" style="112"/>
    <col min="15634" max="15634" width="23.85546875" style="112" customWidth="1"/>
    <col min="15635" max="15635" width="8.7109375" style="112" customWidth="1"/>
    <col min="15636" max="15872" width="9.140625" style="112"/>
    <col min="15873" max="15873" width="4.5703125" style="112" customWidth="1"/>
    <col min="15874" max="15874" width="20.5703125" style="112" customWidth="1"/>
    <col min="15875" max="15875" width="13.28515625" style="112" customWidth="1"/>
    <col min="15876" max="15876" width="13.7109375" style="112" customWidth="1"/>
    <col min="15877" max="15877" width="11" style="112" customWidth="1"/>
    <col min="15878" max="15878" width="13.140625" style="112" customWidth="1"/>
    <col min="15879" max="15879" width="12.28515625" style="112" customWidth="1"/>
    <col min="15880" max="15880" width="15.42578125" style="112" customWidth="1"/>
    <col min="15881" max="15881" width="16.140625" style="112" customWidth="1"/>
    <col min="15882" max="15882" width="11.42578125" style="112" customWidth="1"/>
    <col min="15883" max="15883" width="0" style="112" hidden="1" customWidth="1"/>
    <col min="15884" max="15884" width="9.85546875" style="112" customWidth="1"/>
    <col min="15885" max="15885" width="23.5703125" style="112" customWidth="1"/>
    <col min="15886" max="15889" width="9.140625" style="112"/>
    <col min="15890" max="15890" width="23.85546875" style="112" customWidth="1"/>
    <col min="15891" max="15891" width="8.7109375" style="112" customWidth="1"/>
    <col min="15892" max="16128" width="9.140625" style="112"/>
    <col min="16129" max="16129" width="4.5703125" style="112" customWidth="1"/>
    <col min="16130" max="16130" width="20.5703125" style="112" customWidth="1"/>
    <col min="16131" max="16131" width="13.28515625" style="112" customWidth="1"/>
    <col min="16132" max="16132" width="13.7109375" style="112" customWidth="1"/>
    <col min="16133" max="16133" width="11" style="112" customWidth="1"/>
    <col min="16134" max="16134" width="13.140625" style="112" customWidth="1"/>
    <col min="16135" max="16135" width="12.28515625" style="112" customWidth="1"/>
    <col min="16136" max="16136" width="15.42578125" style="112" customWidth="1"/>
    <col min="16137" max="16137" width="16.140625" style="112" customWidth="1"/>
    <col min="16138" max="16138" width="11.42578125" style="112" customWidth="1"/>
    <col min="16139" max="16139" width="0" style="112" hidden="1" customWidth="1"/>
    <col min="16140" max="16140" width="9.85546875" style="112" customWidth="1"/>
    <col min="16141" max="16141" width="23.5703125" style="112" customWidth="1"/>
    <col min="16142" max="16145" width="9.140625" style="112"/>
    <col min="16146" max="16146" width="23.85546875" style="112" customWidth="1"/>
    <col min="16147" max="16147" width="8.7109375" style="112" customWidth="1"/>
    <col min="16148" max="16384" width="9.140625" style="112"/>
  </cols>
  <sheetData>
    <row r="2" spans="1:12">
      <c r="A2" s="113"/>
      <c r="B2" s="551" t="s">
        <v>193</v>
      </c>
      <c r="C2" s="551"/>
      <c r="D2" s="551"/>
      <c r="E2" s="551"/>
      <c r="F2" s="551"/>
      <c r="G2" s="551"/>
      <c r="H2" s="551"/>
      <c r="I2" s="551"/>
    </row>
    <row r="3" spans="1:12" ht="13.5" thickBot="1">
      <c r="A3" s="114"/>
      <c r="B3" s="114"/>
      <c r="C3" s="114"/>
      <c r="D3" s="114"/>
      <c r="E3" s="114"/>
      <c r="F3" s="114"/>
      <c r="G3" s="114"/>
      <c r="H3" s="114"/>
      <c r="I3" s="114"/>
    </row>
    <row r="4" spans="1:12" s="167" customFormat="1" ht="16.5" customHeight="1">
      <c r="A4" s="552" t="s">
        <v>174</v>
      </c>
      <c r="B4" s="552" t="s">
        <v>175</v>
      </c>
      <c r="C4" s="555" t="s">
        <v>194</v>
      </c>
      <c r="D4" s="555"/>
      <c r="E4" s="555" t="s">
        <v>195</v>
      </c>
      <c r="F4" s="555"/>
      <c r="G4" s="555"/>
      <c r="H4" s="555" t="s">
        <v>196</v>
      </c>
      <c r="I4" s="555"/>
    </row>
    <row r="5" spans="1:12" s="167" customFormat="1" ht="16.5" customHeight="1">
      <c r="A5" s="553"/>
      <c r="B5" s="553"/>
      <c r="C5" s="556" t="s">
        <v>178</v>
      </c>
      <c r="D5" s="553" t="s">
        <v>197</v>
      </c>
      <c r="E5" s="557" t="s">
        <v>198</v>
      </c>
      <c r="F5" s="557"/>
      <c r="G5" s="557"/>
      <c r="H5" s="553" t="s">
        <v>178</v>
      </c>
      <c r="I5" s="553" t="s">
        <v>199</v>
      </c>
    </row>
    <row r="6" spans="1:12" s="167" customFormat="1" ht="16.5" customHeight="1" thickBot="1">
      <c r="A6" s="554"/>
      <c r="B6" s="554"/>
      <c r="C6" s="554"/>
      <c r="D6" s="554"/>
      <c r="E6" s="118">
        <v>2014</v>
      </c>
      <c r="F6" s="168">
        <v>2015</v>
      </c>
      <c r="G6" s="118" t="s">
        <v>181</v>
      </c>
      <c r="H6" s="554"/>
      <c r="I6" s="554"/>
    </row>
    <row r="7" spans="1:12">
      <c r="A7" s="122">
        <v>1</v>
      </c>
      <c r="B7" s="142" t="s">
        <v>182</v>
      </c>
      <c r="C7" s="169">
        <v>57163</v>
      </c>
      <c r="D7" s="169">
        <f t="shared" ref="D7:D30" si="0">C7/K7*100</f>
        <v>74.638967957590168</v>
      </c>
      <c r="E7" s="144">
        <v>443</v>
      </c>
      <c r="F7" s="144">
        <v>898</v>
      </c>
      <c r="G7" s="170">
        <f t="shared" ref="G7:G29" si="1">F7-E7</f>
        <v>455</v>
      </c>
      <c r="H7" s="170">
        <v>56279</v>
      </c>
      <c r="I7" s="123">
        <f t="shared" ref="I7:I30" si="2">H7/C7*100</f>
        <v>98.453545125343311</v>
      </c>
      <c r="J7" s="113"/>
      <c r="K7" s="171">
        <v>76586</v>
      </c>
    </row>
    <row r="8" spans="1:12">
      <c r="A8" s="122">
        <v>2</v>
      </c>
      <c r="B8" s="142" t="s">
        <v>2</v>
      </c>
      <c r="C8" s="169">
        <v>60455</v>
      </c>
      <c r="D8" s="169">
        <f t="shared" si="0"/>
        <v>53.875219448726973</v>
      </c>
      <c r="E8" s="144">
        <v>406</v>
      </c>
      <c r="F8" s="144">
        <v>918</v>
      </c>
      <c r="G8" s="170">
        <f t="shared" si="1"/>
        <v>512</v>
      </c>
      <c r="H8" s="170">
        <v>59537</v>
      </c>
      <c r="I8" s="123">
        <f t="shared" si="2"/>
        <v>98.481515176577616</v>
      </c>
      <c r="J8" s="113"/>
      <c r="K8" s="171">
        <v>112213</v>
      </c>
      <c r="L8" s="113"/>
    </row>
    <row r="9" spans="1:12">
      <c r="A9" s="122">
        <v>3</v>
      </c>
      <c r="B9" s="142" t="s">
        <v>3</v>
      </c>
      <c r="C9" s="169">
        <v>65839</v>
      </c>
      <c r="D9" s="169">
        <f t="shared" si="0"/>
        <v>80.340451494813919</v>
      </c>
      <c r="E9" s="144">
        <v>240</v>
      </c>
      <c r="F9" s="144">
        <v>273</v>
      </c>
      <c r="G9" s="170">
        <f t="shared" si="1"/>
        <v>33</v>
      </c>
      <c r="H9" s="170">
        <v>65566</v>
      </c>
      <c r="I9" s="123">
        <f t="shared" si="2"/>
        <v>99.585352146903816</v>
      </c>
      <c r="J9" s="113"/>
      <c r="K9" s="171">
        <v>81950</v>
      </c>
      <c r="L9" s="113"/>
    </row>
    <row r="10" spans="1:12">
      <c r="A10" s="122">
        <v>4</v>
      </c>
      <c r="B10" s="142" t="s">
        <v>4</v>
      </c>
      <c r="C10" s="169">
        <v>103780</v>
      </c>
      <c r="D10" s="169">
        <f t="shared" si="0"/>
        <v>77.164441007643575</v>
      </c>
      <c r="E10" s="144">
        <v>1390</v>
      </c>
      <c r="F10" s="144">
        <v>2511</v>
      </c>
      <c r="G10" s="170">
        <f t="shared" si="1"/>
        <v>1121</v>
      </c>
      <c r="H10" s="170">
        <v>101569</v>
      </c>
      <c r="I10" s="123">
        <f t="shared" si="2"/>
        <v>97.869531701676621</v>
      </c>
      <c r="J10" s="113"/>
      <c r="K10" s="171">
        <v>134492</v>
      </c>
      <c r="L10" s="113"/>
    </row>
    <row r="11" spans="1:12">
      <c r="A11" s="122">
        <v>5</v>
      </c>
      <c r="B11" s="142" t="s">
        <v>5</v>
      </c>
      <c r="C11" s="169">
        <v>117510</v>
      </c>
      <c r="D11" s="169">
        <f t="shared" si="0"/>
        <v>82.949211167190214</v>
      </c>
      <c r="E11" s="144">
        <v>1699</v>
      </c>
      <c r="F11" s="144">
        <v>4651</v>
      </c>
      <c r="G11" s="170">
        <f t="shared" si="1"/>
        <v>2952</v>
      </c>
      <c r="H11" s="170">
        <v>112859</v>
      </c>
      <c r="I11" s="123">
        <f t="shared" si="2"/>
        <v>96.042038975406356</v>
      </c>
      <c r="J11" s="113"/>
      <c r="K11" s="171">
        <v>141665</v>
      </c>
      <c r="L11" s="113"/>
    </row>
    <row r="12" spans="1:12">
      <c r="A12" s="122">
        <v>6</v>
      </c>
      <c r="B12" s="142" t="s">
        <v>6</v>
      </c>
      <c r="C12" s="169">
        <v>84307</v>
      </c>
      <c r="D12" s="169">
        <f t="shared" si="0"/>
        <v>89.005605937437309</v>
      </c>
      <c r="E12" s="144">
        <v>341</v>
      </c>
      <c r="F12" s="144">
        <v>874</v>
      </c>
      <c r="G12" s="170">
        <f t="shared" si="1"/>
        <v>533</v>
      </c>
      <c r="H12" s="170">
        <v>83433</v>
      </c>
      <c r="I12" s="123">
        <f t="shared" si="2"/>
        <v>98.963312654939685</v>
      </c>
      <c r="J12" s="113"/>
      <c r="K12" s="171">
        <v>94721</v>
      </c>
      <c r="L12" s="113"/>
    </row>
    <row r="13" spans="1:12">
      <c r="A13" s="122">
        <v>7</v>
      </c>
      <c r="B13" s="142" t="s">
        <v>183</v>
      </c>
      <c r="C13" s="169">
        <v>69964</v>
      </c>
      <c r="D13" s="169">
        <f t="shared" si="0"/>
        <v>66.206139520799425</v>
      </c>
      <c r="E13" s="144">
        <v>202</v>
      </c>
      <c r="F13" s="144">
        <v>1369</v>
      </c>
      <c r="G13" s="170">
        <f t="shared" si="1"/>
        <v>1167</v>
      </c>
      <c r="H13" s="170">
        <v>68597</v>
      </c>
      <c r="I13" s="123">
        <f t="shared" si="2"/>
        <v>98.046138013835687</v>
      </c>
      <c r="J13" s="113"/>
      <c r="K13" s="171">
        <v>105676</v>
      </c>
      <c r="L13" s="113"/>
    </row>
    <row r="14" spans="1:12">
      <c r="A14" s="122">
        <v>8</v>
      </c>
      <c r="B14" s="142" t="s">
        <v>8</v>
      </c>
      <c r="C14" s="169">
        <v>69550</v>
      </c>
      <c r="D14" s="169">
        <f t="shared" si="0"/>
        <v>74.394574704774939</v>
      </c>
      <c r="E14" s="144">
        <v>635</v>
      </c>
      <c r="F14" s="144">
        <v>5079</v>
      </c>
      <c r="G14" s="170">
        <f t="shared" si="1"/>
        <v>4444</v>
      </c>
      <c r="H14" s="170">
        <v>64471</v>
      </c>
      <c r="I14" s="123">
        <f t="shared" si="2"/>
        <v>92.697340043134432</v>
      </c>
      <c r="J14" s="113"/>
      <c r="K14" s="171">
        <v>93488</v>
      </c>
      <c r="L14" s="113"/>
    </row>
    <row r="15" spans="1:12">
      <c r="A15" s="122">
        <v>9</v>
      </c>
      <c r="B15" s="142" t="s">
        <v>184</v>
      </c>
      <c r="C15" s="169">
        <v>33251</v>
      </c>
      <c r="D15" s="169">
        <f t="shared" si="0"/>
        <v>57.450153771726733</v>
      </c>
      <c r="E15" s="144">
        <v>140</v>
      </c>
      <c r="F15" s="144">
        <v>72</v>
      </c>
      <c r="G15" s="170">
        <f t="shared" si="1"/>
        <v>-68</v>
      </c>
      <c r="H15" s="170">
        <v>33179</v>
      </c>
      <c r="I15" s="123">
        <f t="shared" si="2"/>
        <v>99.78346515894259</v>
      </c>
      <c r="J15" s="113"/>
      <c r="K15" s="171">
        <v>57878</v>
      </c>
      <c r="L15" s="113"/>
    </row>
    <row r="16" spans="1:12">
      <c r="A16" s="122">
        <v>10</v>
      </c>
      <c r="B16" s="142" t="s">
        <v>9</v>
      </c>
      <c r="C16" s="169">
        <v>60606</v>
      </c>
      <c r="D16" s="169">
        <f t="shared" si="0"/>
        <v>78.239652991144055</v>
      </c>
      <c r="E16" s="144">
        <v>378</v>
      </c>
      <c r="F16" s="144">
        <v>369</v>
      </c>
      <c r="G16" s="170">
        <f t="shared" si="1"/>
        <v>-9</v>
      </c>
      <c r="H16" s="170">
        <v>60247</v>
      </c>
      <c r="I16" s="123">
        <f t="shared" si="2"/>
        <v>99.407649407649416</v>
      </c>
      <c r="J16" s="113"/>
      <c r="K16" s="171">
        <v>77462</v>
      </c>
      <c r="L16" s="113"/>
    </row>
    <row r="17" spans="1:12">
      <c r="A17" s="122">
        <v>11</v>
      </c>
      <c r="B17" s="142" t="s">
        <v>10</v>
      </c>
      <c r="C17" s="169">
        <v>113119</v>
      </c>
      <c r="D17" s="169">
        <f t="shared" si="0"/>
        <v>96.53686303626138</v>
      </c>
      <c r="E17" s="144">
        <v>5509</v>
      </c>
      <c r="F17" s="144">
        <v>3658</v>
      </c>
      <c r="G17" s="170">
        <f t="shared" si="1"/>
        <v>-1851</v>
      </c>
      <c r="H17" s="170">
        <v>109461</v>
      </c>
      <c r="I17" s="123">
        <f t="shared" si="2"/>
        <v>96.766237325294597</v>
      </c>
      <c r="J17" s="113"/>
      <c r="K17" s="171">
        <v>117177</v>
      </c>
      <c r="L17" s="113"/>
    </row>
    <row r="18" spans="1:12">
      <c r="A18" s="122">
        <v>12</v>
      </c>
      <c r="B18" s="142" t="s">
        <v>11</v>
      </c>
      <c r="C18" s="169">
        <v>90580</v>
      </c>
      <c r="D18" s="169">
        <f t="shared" si="0"/>
        <v>79.367721923821705</v>
      </c>
      <c r="E18" s="144">
        <v>1562</v>
      </c>
      <c r="F18" s="144">
        <v>2980</v>
      </c>
      <c r="G18" s="170">
        <f t="shared" si="1"/>
        <v>1418</v>
      </c>
      <c r="H18" s="170">
        <v>87610</v>
      </c>
      <c r="I18" s="123">
        <f t="shared" si="2"/>
        <v>96.721130492382429</v>
      </c>
      <c r="J18" s="113"/>
      <c r="K18" s="171">
        <v>114127</v>
      </c>
      <c r="L18" s="113"/>
    </row>
    <row r="19" spans="1:12">
      <c r="A19" s="122">
        <v>13</v>
      </c>
      <c r="B19" s="142" t="s">
        <v>12</v>
      </c>
      <c r="C19" s="169">
        <v>57158</v>
      </c>
      <c r="D19" s="169">
        <f t="shared" si="0"/>
        <v>80.050978964174675</v>
      </c>
      <c r="E19" s="144">
        <v>349</v>
      </c>
      <c r="F19" s="144">
        <v>972</v>
      </c>
      <c r="G19" s="170">
        <f t="shared" si="1"/>
        <v>623</v>
      </c>
      <c r="H19" s="170">
        <v>56186</v>
      </c>
      <c r="I19" s="123">
        <f t="shared" si="2"/>
        <v>98.299450645578929</v>
      </c>
      <c r="J19" s="113"/>
      <c r="K19" s="171">
        <v>71402</v>
      </c>
      <c r="L19" s="113"/>
    </row>
    <row r="20" spans="1:12">
      <c r="A20" s="122">
        <v>14</v>
      </c>
      <c r="B20" s="142" t="s">
        <v>185</v>
      </c>
      <c r="C20" s="169">
        <v>34531</v>
      </c>
      <c r="D20" s="169">
        <f t="shared" si="0"/>
        <v>63.002426608768637</v>
      </c>
      <c r="E20" s="144">
        <v>308</v>
      </c>
      <c r="F20" s="144">
        <v>680</v>
      </c>
      <c r="G20" s="170">
        <f t="shared" si="1"/>
        <v>372</v>
      </c>
      <c r="H20" s="170">
        <v>33851</v>
      </c>
      <c r="I20" s="123">
        <f t="shared" si="2"/>
        <v>98.030754973791673</v>
      </c>
      <c r="J20" s="113"/>
      <c r="K20" s="171">
        <v>54809</v>
      </c>
      <c r="L20" s="113"/>
    </row>
    <row r="21" spans="1:12">
      <c r="A21" s="122">
        <v>15</v>
      </c>
      <c r="B21" s="142" t="s">
        <v>186</v>
      </c>
      <c r="C21" s="169">
        <v>5724</v>
      </c>
      <c r="D21" s="169">
        <f t="shared" si="0"/>
        <v>40.486631772527936</v>
      </c>
      <c r="E21" s="144"/>
      <c r="F21" s="144">
        <v>36</v>
      </c>
      <c r="G21" s="170">
        <f t="shared" si="1"/>
        <v>36</v>
      </c>
      <c r="H21" s="170">
        <v>5688</v>
      </c>
      <c r="I21" s="123">
        <f t="shared" si="2"/>
        <v>99.371069182389931</v>
      </c>
      <c r="J21" s="113"/>
      <c r="K21" s="171">
        <v>14138</v>
      </c>
      <c r="L21" s="113"/>
    </row>
    <row r="22" spans="1:12">
      <c r="A22" s="140">
        <v>16</v>
      </c>
      <c r="B22" s="142" t="s">
        <v>187</v>
      </c>
      <c r="C22" s="169">
        <v>130523</v>
      </c>
      <c r="D22" s="169">
        <f t="shared" si="0"/>
        <v>93.124950948565555</v>
      </c>
      <c r="E22" s="144">
        <v>150</v>
      </c>
      <c r="F22" s="144">
        <v>2988</v>
      </c>
      <c r="G22" s="170">
        <f t="shared" si="1"/>
        <v>2838</v>
      </c>
      <c r="H22" s="170">
        <v>127535</v>
      </c>
      <c r="I22" s="123">
        <f t="shared" si="2"/>
        <v>97.710748297234971</v>
      </c>
      <c r="J22" s="113"/>
      <c r="K22" s="171">
        <v>140159</v>
      </c>
      <c r="L22" s="113"/>
    </row>
    <row r="23" spans="1:12">
      <c r="A23" s="122">
        <v>17</v>
      </c>
      <c r="B23" s="142" t="s">
        <v>188</v>
      </c>
      <c r="C23" s="169">
        <v>7858</v>
      </c>
      <c r="D23" s="169">
        <f t="shared" si="0"/>
        <v>71.15175660992395</v>
      </c>
      <c r="E23" s="144">
        <v>130</v>
      </c>
      <c r="F23" s="144">
        <v>90</v>
      </c>
      <c r="G23" s="170">
        <f t="shared" si="1"/>
        <v>-40</v>
      </c>
      <c r="H23" s="170">
        <v>7768</v>
      </c>
      <c r="I23" s="123">
        <f t="shared" si="2"/>
        <v>98.854670399592777</v>
      </c>
      <c r="J23" s="113"/>
      <c r="K23" s="171">
        <v>11044</v>
      </c>
      <c r="L23" s="113"/>
    </row>
    <row r="24" spans="1:12">
      <c r="A24" s="122">
        <v>18</v>
      </c>
      <c r="B24" s="142" t="s">
        <v>14</v>
      </c>
      <c r="C24" s="169">
        <v>88753</v>
      </c>
      <c r="D24" s="169">
        <f t="shared" si="0"/>
        <v>89.078135193456106</v>
      </c>
      <c r="E24" s="144">
        <v>1019</v>
      </c>
      <c r="F24" s="144">
        <v>1782</v>
      </c>
      <c r="G24" s="170">
        <f t="shared" si="1"/>
        <v>763</v>
      </c>
      <c r="H24" s="170">
        <v>87142</v>
      </c>
      <c r="I24" s="123">
        <f t="shared" si="2"/>
        <v>98.184850089574439</v>
      </c>
      <c r="J24" s="113"/>
      <c r="K24" s="171">
        <v>99635</v>
      </c>
      <c r="L24" s="113"/>
    </row>
    <row r="25" spans="1:12">
      <c r="A25" s="122">
        <v>19</v>
      </c>
      <c r="B25" s="142" t="s">
        <v>189</v>
      </c>
      <c r="C25" s="169">
        <v>9931</v>
      </c>
      <c r="D25" s="169">
        <f t="shared" si="0"/>
        <v>50.743446936794236</v>
      </c>
      <c r="E25" s="144">
        <v>175</v>
      </c>
      <c r="F25" s="144">
        <v>319</v>
      </c>
      <c r="G25" s="170">
        <f t="shared" si="1"/>
        <v>144</v>
      </c>
      <c r="H25" s="170">
        <v>9612</v>
      </c>
      <c r="I25" s="123">
        <f t="shared" si="2"/>
        <v>96.787836068875237</v>
      </c>
      <c r="J25" s="113"/>
      <c r="K25" s="171">
        <v>19571</v>
      </c>
      <c r="L25" s="113"/>
    </row>
    <row r="26" spans="1:12">
      <c r="A26" s="122">
        <v>20</v>
      </c>
      <c r="B26" s="142" t="s">
        <v>190</v>
      </c>
      <c r="C26" s="169">
        <v>61221</v>
      </c>
      <c r="D26" s="169">
        <f t="shared" si="0"/>
        <v>69.398188557760975</v>
      </c>
      <c r="E26" s="144">
        <v>414</v>
      </c>
      <c r="F26" s="144">
        <v>864</v>
      </c>
      <c r="G26" s="170">
        <f t="shared" si="1"/>
        <v>450</v>
      </c>
      <c r="H26" s="170">
        <v>60357</v>
      </c>
      <c r="I26" s="123">
        <f t="shared" si="2"/>
        <v>98.588719557014741</v>
      </c>
      <c r="J26" s="113"/>
      <c r="K26" s="171">
        <v>88217</v>
      </c>
      <c r="L26" s="113"/>
    </row>
    <row r="27" spans="1:12">
      <c r="A27" s="122">
        <v>22</v>
      </c>
      <c r="B27" s="142" t="s">
        <v>17</v>
      </c>
      <c r="C27" s="169">
        <v>80254</v>
      </c>
      <c r="D27" s="169">
        <f t="shared" si="0"/>
        <v>93.134501566670536</v>
      </c>
      <c r="E27" s="144">
        <v>136</v>
      </c>
      <c r="F27" s="144">
        <v>290</v>
      </c>
      <c r="G27" s="170">
        <f t="shared" si="1"/>
        <v>154</v>
      </c>
      <c r="H27" s="170">
        <v>79964</v>
      </c>
      <c r="I27" s="123">
        <f t="shared" si="2"/>
        <v>99.63864729483889</v>
      </c>
      <c r="J27" s="113"/>
      <c r="K27" s="171">
        <v>86170</v>
      </c>
      <c r="L27" s="113"/>
    </row>
    <row r="28" spans="1:12">
      <c r="A28" s="122">
        <v>23</v>
      </c>
      <c r="B28" s="151" t="s">
        <v>15</v>
      </c>
      <c r="C28" s="169">
        <v>17118</v>
      </c>
      <c r="D28" s="169">
        <f t="shared" si="0"/>
        <v>62.347027972027966</v>
      </c>
      <c r="E28" s="122">
        <v>130</v>
      </c>
      <c r="F28" s="144">
        <v>231</v>
      </c>
      <c r="G28" s="170">
        <f t="shared" si="1"/>
        <v>101</v>
      </c>
      <c r="H28" s="170">
        <v>16904</v>
      </c>
      <c r="I28" s="123">
        <f t="shared" si="2"/>
        <v>98.749853954901283</v>
      </c>
      <c r="J28" s="113"/>
      <c r="K28" s="171">
        <v>27456</v>
      </c>
      <c r="L28" s="113"/>
    </row>
    <row r="29" spans="1:12">
      <c r="A29" s="122">
        <v>24</v>
      </c>
      <c r="B29" s="152" t="s">
        <v>191</v>
      </c>
      <c r="C29" s="247">
        <v>2532</v>
      </c>
      <c r="D29" s="169">
        <f t="shared" si="0"/>
        <v>44.593166607960548</v>
      </c>
      <c r="E29" s="122">
        <v>33</v>
      </c>
      <c r="F29" s="144">
        <v>57</v>
      </c>
      <c r="G29" s="170">
        <f t="shared" si="1"/>
        <v>24</v>
      </c>
      <c r="H29" s="170">
        <v>2475</v>
      </c>
      <c r="I29" s="134">
        <f t="shared" si="2"/>
        <v>97.748815165876778</v>
      </c>
      <c r="J29" s="113"/>
      <c r="K29" s="171">
        <v>5678</v>
      </c>
      <c r="L29" s="113"/>
    </row>
    <row r="30" spans="1:12" s="167" customFormat="1">
      <c r="A30" s="548" t="s">
        <v>192</v>
      </c>
      <c r="B30" s="549"/>
      <c r="C30" s="172">
        <f>SUM(C7:C29)</f>
        <v>1421727</v>
      </c>
      <c r="D30" s="173">
        <f t="shared" si="0"/>
        <v>77.872383078620203</v>
      </c>
      <c r="E30" s="174" t="s">
        <v>200</v>
      </c>
      <c r="F30" s="245">
        <f>SUM(F7:F29)</f>
        <v>31961</v>
      </c>
      <c r="G30" s="175">
        <f>F30-E31</f>
        <v>572</v>
      </c>
      <c r="H30" s="176">
        <f>SUM(H7:H29)</f>
        <v>1390290</v>
      </c>
      <c r="I30" s="123">
        <f t="shared" si="2"/>
        <v>97.788815996319968</v>
      </c>
      <c r="J30" s="177"/>
      <c r="K30" s="171">
        <f>SUM(K7:K29)</f>
        <v>1825714</v>
      </c>
      <c r="L30" s="113"/>
    </row>
    <row r="31" spans="1:12" s="167" customFormat="1" ht="13.5" thickBot="1">
      <c r="A31" s="550">
        <v>2014</v>
      </c>
      <c r="B31" s="550"/>
      <c r="C31" s="178">
        <v>1290296</v>
      </c>
      <c r="D31" s="179">
        <v>79.900000000000006</v>
      </c>
      <c r="E31" s="180">
        <v>31389</v>
      </c>
      <c r="F31" s="181" t="s">
        <v>201</v>
      </c>
      <c r="G31" s="181" t="s">
        <v>201</v>
      </c>
      <c r="H31" s="182">
        <v>1276901</v>
      </c>
      <c r="I31" s="183">
        <v>99</v>
      </c>
      <c r="J31" s="177"/>
      <c r="K31" s="177"/>
      <c r="L31" s="177"/>
    </row>
    <row r="32" spans="1:12">
      <c r="B32" s="184"/>
    </row>
    <row r="33" spans="2:2">
      <c r="B33" s="113"/>
    </row>
  </sheetData>
  <mergeCells count="13">
    <mergeCell ref="A30:B30"/>
    <mergeCell ref="A31:B31"/>
    <mergeCell ref="B2:I2"/>
    <mergeCell ref="A4:A6"/>
    <mergeCell ref="B4:B6"/>
    <mergeCell ref="C4:D4"/>
    <mergeCell ref="E4:G4"/>
    <mergeCell ref="H4:I4"/>
    <mergeCell ref="C5:C6"/>
    <mergeCell ref="D5:D6"/>
    <mergeCell ref="E5:G5"/>
    <mergeCell ref="H5:H6"/>
    <mergeCell ref="I5:I6"/>
  </mergeCells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opLeftCell="A10" workbookViewId="0">
      <selection activeCell="K11" sqref="K11"/>
    </sheetView>
  </sheetViews>
  <sheetFormatPr defaultRowHeight="12.75"/>
  <cols>
    <col min="1" max="2" width="9.140625" style="112"/>
    <col min="3" max="3" width="12.85546875" style="112" customWidth="1"/>
    <col min="4" max="6" width="9.140625" style="112"/>
    <col min="7" max="7" width="12.5703125" style="112" customWidth="1"/>
    <col min="8" max="8" width="8.7109375" style="112" customWidth="1"/>
    <col min="9" max="9" width="15.5703125" style="112" customWidth="1"/>
    <col min="10" max="10" width="9.140625" style="112"/>
    <col min="11" max="11" width="9.5703125" style="112" bestFit="1" customWidth="1"/>
    <col min="12" max="258" width="9.140625" style="112"/>
    <col min="259" max="259" width="12.85546875" style="112" customWidth="1"/>
    <col min="260" max="262" width="9.140625" style="112"/>
    <col min="263" max="263" width="12.5703125" style="112" customWidth="1"/>
    <col min="264" max="264" width="8.7109375" style="112" customWidth="1"/>
    <col min="265" max="265" width="16.140625" style="112" customWidth="1"/>
    <col min="266" max="266" width="9.140625" style="112"/>
    <col min="267" max="267" width="9.5703125" style="112" bestFit="1" customWidth="1"/>
    <col min="268" max="514" width="9.140625" style="112"/>
    <col min="515" max="515" width="12.85546875" style="112" customWidth="1"/>
    <col min="516" max="518" width="9.140625" style="112"/>
    <col min="519" max="519" width="12.5703125" style="112" customWidth="1"/>
    <col min="520" max="520" width="8.7109375" style="112" customWidth="1"/>
    <col min="521" max="521" width="16.140625" style="112" customWidth="1"/>
    <col min="522" max="522" width="9.140625" style="112"/>
    <col min="523" max="523" width="9.5703125" style="112" bestFit="1" customWidth="1"/>
    <col min="524" max="770" width="9.140625" style="112"/>
    <col min="771" max="771" width="12.85546875" style="112" customWidth="1"/>
    <col min="772" max="774" width="9.140625" style="112"/>
    <col min="775" max="775" width="12.5703125" style="112" customWidth="1"/>
    <col min="776" max="776" width="8.7109375" style="112" customWidth="1"/>
    <col min="777" max="777" width="16.140625" style="112" customWidth="1"/>
    <col min="778" max="778" width="9.140625" style="112"/>
    <col min="779" max="779" width="9.5703125" style="112" bestFit="1" customWidth="1"/>
    <col min="780" max="1026" width="9.140625" style="112"/>
    <col min="1027" max="1027" width="12.85546875" style="112" customWidth="1"/>
    <col min="1028" max="1030" width="9.140625" style="112"/>
    <col min="1031" max="1031" width="12.5703125" style="112" customWidth="1"/>
    <col min="1032" max="1032" width="8.7109375" style="112" customWidth="1"/>
    <col min="1033" max="1033" width="16.140625" style="112" customWidth="1"/>
    <col min="1034" max="1034" width="9.140625" style="112"/>
    <col min="1035" max="1035" width="9.5703125" style="112" bestFit="1" customWidth="1"/>
    <col min="1036" max="1282" width="9.140625" style="112"/>
    <col min="1283" max="1283" width="12.85546875" style="112" customWidth="1"/>
    <col min="1284" max="1286" width="9.140625" style="112"/>
    <col min="1287" max="1287" width="12.5703125" style="112" customWidth="1"/>
    <col min="1288" max="1288" width="8.7109375" style="112" customWidth="1"/>
    <col min="1289" max="1289" width="16.140625" style="112" customWidth="1"/>
    <col min="1290" max="1290" width="9.140625" style="112"/>
    <col min="1291" max="1291" width="9.5703125" style="112" bestFit="1" customWidth="1"/>
    <col min="1292" max="1538" width="9.140625" style="112"/>
    <col min="1539" max="1539" width="12.85546875" style="112" customWidth="1"/>
    <col min="1540" max="1542" width="9.140625" style="112"/>
    <col min="1543" max="1543" width="12.5703125" style="112" customWidth="1"/>
    <col min="1544" max="1544" width="8.7109375" style="112" customWidth="1"/>
    <col min="1545" max="1545" width="16.140625" style="112" customWidth="1"/>
    <col min="1546" max="1546" width="9.140625" style="112"/>
    <col min="1547" max="1547" width="9.5703125" style="112" bestFit="1" customWidth="1"/>
    <col min="1548" max="1794" width="9.140625" style="112"/>
    <col min="1795" max="1795" width="12.85546875" style="112" customWidth="1"/>
    <col min="1796" max="1798" width="9.140625" style="112"/>
    <col min="1799" max="1799" width="12.5703125" style="112" customWidth="1"/>
    <col min="1800" max="1800" width="8.7109375" style="112" customWidth="1"/>
    <col min="1801" max="1801" width="16.140625" style="112" customWidth="1"/>
    <col min="1802" max="1802" width="9.140625" style="112"/>
    <col min="1803" max="1803" width="9.5703125" style="112" bestFit="1" customWidth="1"/>
    <col min="1804" max="2050" width="9.140625" style="112"/>
    <col min="2051" max="2051" width="12.85546875" style="112" customWidth="1"/>
    <col min="2052" max="2054" width="9.140625" style="112"/>
    <col min="2055" max="2055" width="12.5703125" style="112" customWidth="1"/>
    <col min="2056" max="2056" width="8.7109375" style="112" customWidth="1"/>
    <col min="2057" max="2057" width="16.140625" style="112" customWidth="1"/>
    <col min="2058" max="2058" width="9.140625" style="112"/>
    <col min="2059" max="2059" width="9.5703125" style="112" bestFit="1" customWidth="1"/>
    <col min="2060" max="2306" width="9.140625" style="112"/>
    <col min="2307" max="2307" width="12.85546875" style="112" customWidth="1"/>
    <col min="2308" max="2310" width="9.140625" style="112"/>
    <col min="2311" max="2311" width="12.5703125" style="112" customWidth="1"/>
    <col min="2312" max="2312" width="8.7109375" style="112" customWidth="1"/>
    <col min="2313" max="2313" width="16.140625" style="112" customWidth="1"/>
    <col min="2314" max="2314" width="9.140625" style="112"/>
    <col min="2315" max="2315" width="9.5703125" style="112" bestFit="1" customWidth="1"/>
    <col min="2316" max="2562" width="9.140625" style="112"/>
    <col min="2563" max="2563" width="12.85546875" style="112" customWidth="1"/>
    <col min="2564" max="2566" width="9.140625" style="112"/>
    <col min="2567" max="2567" width="12.5703125" style="112" customWidth="1"/>
    <col min="2568" max="2568" width="8.7109375" style="112" customWidth="1"/>
    <col min="2569" max="2569" width="16.140625" style="112" customWidth="1"/>
    <col min="2570" max="2570" width="9.140625" style="112"/>
    <col min="2571" max="2571" width="9.5703125" style="112" bestFit="1" customWidth="1"/>
    <col min="2572" max="2818" width="9.140625" style="112"/>
    <col min="2819" max="2819" width="12.85546875" style="112" customWidth="1"/>
    <col min="2820" max="2822" width="9.140625" style="112"/>
    <col min="2823" max="2823" width="12.5703125" style="112" customWidth="1"/>
    <col min="2824" max="2824" width="8.7109375" style="112" customWidth="1"/>
    <col min="2825" max="2825" width="16.140625" style="112" customWidth="1"/>
    <col min="2826" max="2826" width="9.140625" style="112"/>
    <col min="2827" max="2827" width="9.5703125" style="112" bestFit="1" customWidth="1"/>
    <col min="2828" max="3074" width="9.140625" style="112"/>
    <col min="3075" max="3075" width="12.85546875" style="112" customWidth="1"/>
    <col min="3076" max="3078" width="9.140625" style="112"/>
    <col min="3079" max="3079" width="12.5703125" style="112" customWidth="1"/>
    <col min="3080" max="3080" width="8.7109375" style="112" customWidth="1"/>
    <col min="3081" max="3081" width="16.140625" style="112" customWidth="1"/>
    <col min="3082" max="3082" width="9.140625" style="112"/>
    <col min="3083" max="3083" width="9.5703125" style="112" bestFit="1" customWidth="1"/>
    <col min="3084" max="3330" width="9.140625" style="112"/>
    <col min="3331" max="3331" width="12.85546875" style="112" customWidth="1"/>
    <col min="3332" max="3334" width="9.140625" style="112"/>
    <col min="3335" max="3335" width="12.5703125" style="112" customWidth="1"/>
    <col min="3336" max="3336" width="8.7109375" style="112" customWidth="1"/>
    <col min="3337" max="3337" width="16.140625" style="112" customWidth="1"/>
    <col min="3338" max="3338" width="9.140625" style="112"/>
    <col min="3339" max="3339" width="9.5703125" style="112" bestFit="1" customWidth="1"/>
    <col min="3340" max="3586" width="9.140625" style="112"/>
    <col min="3587" max="3587" width="12.85546875" style="112" customWidth="1"/>
    <col min="3588" max="3590" width="9.140625" style="112"/>
    <col min="3591" max="3591" width="12.5703125" style="112" customWidth="1"/>
    <col min="3592" max="3592" width="8.7109375" style="112" customWidth="1"/>
    <col min="3593" max="3593" width="16.140625" style="112" customWidth="1"/>
    <col min="3594" max="3594" width="9.140625" style="112"/>
    <col min="3595" max="3595" width="9.5703125" style="112" bestFit="1" customWidth="1"/>
    <col min="3596" max="3842" width="9.140625" style="112"/>
    <col min="3843" max="3843" width="12.85546875" style="112" customWidth="1"/>
    <col min="3844" max="3846" width="9.140625" style="112"/>
    <col min="3847" max="3847" width="12.5703125" style="112" customWidth="1"/>
    <col min="3848" max="3848" width="8.7109375" style="112" customWidth="1"/>
    <col min="3849" max="3849" width="16.140625" style="112" customWidth="1"/>
    <col min="3850" max="3850" width="9.140625" style="112"/>
    <col min="3851" max="3851" width="9.5703125" style="112" bestFit="1" customWidth="1"/>
    <col min="3852" max="4098" width="9.140625" style="112"/>
    <col min="4099" max="4099" width="12.85546875" style="112" customWidth="1"/>
    <col min="4100" max="4102" width="9.140625" style="112"/>
    <col min="4103" max="4103" width="12.5703125" style="112" customWidth="1"/>
    <col min="4104" max="4104" width="8.7109375" style="112" customWidth="1"/>
    <col min="4105" max="4105" width="16.140625" style="112" customWidth="1"/>
    <col min="4106" max="4106" width="9.140625" style="112"/>
    <col min="4107" max="4107" width="9.5703125" style="112" bestFit="1" customWidth="1"/>
    <col min="4108" max="4354" width="9.140625" style="112"/>
    <col min="4355" max="4355" width="12.85546875" style="112" customWidth="1"/>
    <col min="4356" max="4358" width="9.140625" style="112"/>
    <col min="4359" max="4359" width="12.5703125" style="112" customWidth="1"/>
    <col min="4360" max="4360" width="8.7109375" style="112" customWidth="1"/>
    <col min="4361" max="4361" width="16.140625" style="112" customWidth="1"/>
    <col min="4362" max="4362" width="9.140625" style="112"/>
    <col min="4363" max="4363" width="9.5703125" style="112" bestFit="1" customWidth="1"/>
    <col min="4364" max="4610" width="9.140625" style="112"/>
    <col min="4611" max="4611" width="12.85546875" style="112" customWidth="1"/>
    <col min="4612" max="4614" width="9.140625" style="112"/>
    <col min="4615" max="4615" width="12.5703125" style="112" customWidth="1"/>
    <col min="4616" max="4616" width="8.7109375" style="112" customWidth="1"/>
    <col min="4617" max="4617" width="16.140625" style="112" customWidth="1"/>
    <col min="4618" max="4618" width="9.140625" style="112"/>
    <col min="4619" max="4619" width="9.5703125" style="112" bestFit="1" customWidth="1"/>
    <col min="4620" max="4866" width="9.140625" style="112"/>
    <col min="4867" max="4867" width="12.85546875" style="112" customWidth="1"/>
    <col min="4868" max="4870" width="9.140625" style="112"/>
    <col min="4871" max="4871" width="12.5703125" style="112" customWidth="1"/>
    <col min="4872" max="4872" width="8.7109375" style="112" customWidth="1"/>
    <col min="4873" max="4873" width="16.140625" style="112" customWidth="1"/>
    <col min="4874" max="4874" width="9.140625" style="112"/>
    <col min="4875" max="4875" width="9.5703125" style="112" bestFit="1" customWidth="1"/>
    <col min="4876" max="5122" width="9.140625" style="112"/>
    <col min="5123" max="5123" width="12.85546875" style="112" customWidth="1"/>
    <col min="5124" max="5126" width="9.140625" style="112"/>
    <col min="5127" max="5127" width="12.5703125" style="112" customWidth="1"/>
    <col min="5128" max="5128" width="8.7109375" style="112" customWidth="1"/>
    <col min="5129" max="5129" width="16.140625" style="112" customWidth="1"/>
    <col min="5130" max="5130" width="9.140625" style="112"/>
    <col min="5131" max="5131" width="9.5703125" style="112" bestFit="1" customWidth="1"/>
    <col min="5132" max="5378" width="9.140625" style="112"/>
    <col min="5379" max="5379" width="12.85546875" style="112" customWidth="1"/>
    <col min="5380" max="5382" width="9.140625" style="112"/>
    <col min="5383" max="5383" width="12.5703125" style="112" customWidth="1"/>
    <col min="5384" max="5384" width="8.7109375" style="112" customWidth="1"/>
    <col min="5385" max="5385" width="16.140625" style="112" customWidth="1"/>
    <col min="5386" max="5386" width="9.140625" style="112"/>
    <col min="5387" max="5387" width="9.5703125" style="112" bestFit="1" customWidth="1"/>
    <col min="5388" max="5634" width="9.140625" style="112"/>
    <col min="5635" max="5635" width="12.85546875" style="112" customWidth="1"/>
    <col min="5636" max="5638" width="9.140625" style="112"/>
    <col min="5639" max="5639" width="12.5703125" style="112" customWidth="1"/>
    <col min="5640" max="5640" width="8.7109375" style="112" customWidth="1"/>
    <col min="5641" max="5641" width="16.140625" style="112" customWidth="1"/>
    <col min="5642" max="5642" width="9.140625" style="112"/>
    <col min="5643" max="5643" width="9.5703125" style="112" bestFit="1" customWidth="1"/>
    <col min="5644" max="5890" width="9.140625" style="112"/>
    <col min="5891" max="5891" width="12.85546875" style="112" customWidth="1"/>
    <col min="5892" max="5894" width="9.140625" style="112"/>
    <col min="5895" max="5895" width="12.5703125" style="112" customWidth="1"/>
    <col min="5896" max="5896" width="8.7109375" style="112" customWidth="1"/>
    <col min="5897" max="5897" width="16.140625" style="112" customWidth="1"/>
    <col min="5898" max="5898" width="9.140625" style="112"/>
    <col min="5899" max="5899" width="9.5703125" style="112" bestFit="1" customWidth="1"/>
    <col min="5900" max="6146" width="9.140625" style="112"/>
    <col min="6147" max="6147" width="12.85546875" style="112" customWidth="1"/>
    <col min="6148" max="6150" width="9.140625" style="112"/>
    <col min="6151" max="6151" width="12.5703125" style="112" customWidth="1"/>
    <col min="6152" max="6152" width="8.7109375" style="112" customWidth="1"/>
    <col min="6153" max="6153" width="16.140625" style="112" customWidth="1"/>
    <col min="6154" max="6154" width="9.140625" style="112"/>
    <col min="6155" max="6155" width="9.5703125" style="112" bestFit="1" customWidth="1"/>
    <col min="6156" max="6402" width="9.140625" style="112"/>
    <col min="6403" max="6403" width="12.85546875" style="112" customWidth="1"/>
    <col min="6404" max="6406" width="9.140625" style="112"/>
    <col min="6407" max="6407" width="12.5703125" style="112" customWidth="1"/>
    <col min="6408" max="6408" width="8.7109375" style="112" customWidth="1"/>
    <col min="6409" max="6409" width="16.140625" style="112" customWidth="1"/>
    <col min="6410" max="6410" width="9.140625" style="112"/>
    <col min="6411" max="6411" width="9.5703125" style="112" bestFit="1" customWidth="1"/>
    <col min="6412" max="6658" width="9.140625" style="112"/>
    <col min="6659" max="6659" width="12.85546875" style="112" customWidth="1"/>
    <col min="6660" max="6662" width="9.140625" style="112"/>
    <col min="6663" max="6663" width="12.5703125" style="112" customWidth="1"/>
    <col min="6664" max="6664" width="8.7109375" style="112" customWidth="1"/>
    <col min="6665" max="6665" width="16.140625" style="112" customWidth="1"/>
    <col min="6666" max="6666" width="9.140625" style="112"/>
    <col min="6667" max="6667" width="9.5703125" style="112" bestFit="1" customWidth="1"/>
    <col min="6668" max="6914" width="9.140625" style="112"/>
    <col min="6915" max="6915" width="12.85546875" style="112" customWidth="1"/>
    <col min="6916" max="6918" width="9.140625" style="112"/>
    <col min="6919" max="6919" width="12.5703125" style="112" customWidth="1"/>
    <col min="6920" max="6920" width="8.7109375" style="112" customWidth="1"/>
    <col min="6921" max="6921" width="16.140625" style="112" customWidth="1"/>
    <col min="6922" max="6922" width="9.140625" style="112"/>
    <col min="6923" max="6923" width="9.5703125" style="112" bestFit="1" customWidth="1"/>
    <col min="6924" max="7170" width="9.140625" style="112"/>
    <col min="7171" max="7171" width="12.85546875" style="112" customWidth="1"/>
    <col min="7172" max="7174" width="9.140625" style="112"/>
    <col min="7175" max="7175" width="12.5703125" style="112" customWidth="1"/>
    <col min="7176" max="7176" width="8.7109375" style="112" customWidth="1"/>
    <col min="7177" max="7177" width="16.140625" style="112" customWidth="1"/>
    <col min="7178" max="7178" width="9.140625" style="112"/>
    <col min="7179" max="7179" width="9.5703125" style="112" bestFit="1" customWidth="1"/>
    <col min="7180" max="7426" width="9.140625" style="112"/>
    <col min="7427" max="7427" width="12.85546875" style="112" customWidth="1"/>
    <col min="7428" max="7430" width="9.140625" style="112"/>
    <col min="7431" max="7431" width="12.5703125" style="112" customWidth="1"/>
    <col min="7432" max="7432" width="8.7109375" style="112" customWidth="1"/>
    <col min="7433" max="7433" width="16.140625" style="112" customWidth="1"/>
    <col min="7434" max="7434" width="9.140625" style="112"/>
    <col min="7435" max="7435" width="9.5703125" style="112" bestFit="1" customWidth="1"/>
    <col min="7436" max="7682" width="9.140625" style="112"/>
    <col min="7683" max="7683" width="12.85546875" style="112" customWidth="1"/>
    <col min="7684" max="7686" width="9.140625" style="112"/>
    <col min="7687" max="7687" width="12.5703125" style="112" customWidth="1"/>
    <col min="7688" max="7688" width="8.7109375" style="112" customWidth="1"/>
    <col min="7689" max="7689" width="16.140625" style="112" customWidth="1"/>
    <col min="7690" max="7690" width="9.140625" style="112"/>
    <col min="7691" max="7691" width="9.5703125" style="112" bestFit="1" customWidth="1"/>
    <col min="7692" max="7938" width="9.140625" style="112"/>
    <col min="7939" max="7939" width="12.85546875" style="112" customWidth="1"/>
    <col min="7940" max="7942" width="9.140625" style="112"/>
    <col min="7943" max="7943" width="12.5703125" style="112" customWidth="1"/>
    <col min="7944" max="7944" width="8.7109375" style="112" customWidth="1"/>
    <col min="7945" max="7945" width="16.140625" style="112" customWidth="1"/>
    <col min="7946" max="7946" width="9.140625" style="112"/>
    <col min="7947" max="7947" width="9.5703125" style="112" bestFit="1" customWidth="1"/>
    <col min="7948" max="8194" width="9.140625" style="112"/>
    <col min="8195" max="8195" width="12.85546875" style="112" customWidth="1"/>
    <col min="8196" max="8198" width="9.140625" style="112"/>
    <col min="8199" max="8199" width="12.5703125" style="112" customWidth="1"/>
    <col min="8200" max="8200" width="8.7109375" style="112" customWidth="1"/>
    <col min="8201" max="8201" width="16.140625" style="112" customWidth="1"/>
    <col min="8202" max="8202" width="9.140625" style="112"/>
    <col min="8203" max="8203" width="9.5703125" style="112" bestFit="1" customWidth="1"/>
    <col min="8204" max="8450" width="9.140625" style="112"/>
    <col min="8451" max="8451" width="12.85546875" style="112" customWidth="1"/>
    <col min="8452" max="8454" width="9.140625" style="112"/>
    <col min="8455" max="8455" width="12.5703125" style="112" customWidth="1"/>
    <col min="8456" max="8456" width="8.7109375" style="112" customWidth="1"/>
    <col min="8457" max="8457" width="16.140625" style="112" customWidth="1"/>
    <col min="8458" max="8458" width="9.140625" style="112"/>
    <col min="8459" max="8459" width="9.5703125" style="112" bestFit="1" customWidth="1"/>
    <col min="8460" max="8706" width="9.140625" style="112"/>
    <col min="8707" max="8707" width="12.85546875" style="112" customWidth="1"/>
    <col min="8708" max="8710" width="9.140625" style="112"/>
    <col min="8711" max="8711" width="12.5703125" style="112" customWidth="1"/>
    <col min="8712" max="8712" width="8.7109375" style="112" customWidth="1"/>
    <col min="8713" max="8713" width="16.140625" style="112" customWidth="1"/>
    <col min="8714" max="8714" width="9.140625" style="112"/>
    <col min="8715" max="8715" width="9.5703125" style="112" bestFit="1" customWidth="1"/>
    <col min="8716" max="8962" width="9.140625" style="112"/>
    <col min="8963" max="8963" width="12.85546875" style="112" customWidth="1"/>
    <col min="8964" max="8966" width="9.140625" style="112"/>
    <col min="8967" max="8967" width="12.5703125" style="112" customWidth="1"/>
    <col min="8968" max="8968" width="8.7109375" style="112" customWidth="1"/>
    <col min="8969" max="8969" width="16.140625" style="112" customWidth="1"/>
    <col min="8970" max="8970" width="9.140625" style="112"/>
    <col min="8971" max="8971" width="9.5703125" style="112" bestFit="1" customWidth="1"/>
    <col min="8972" max="9218" width="9.140625" style="112"/>
    <col min="9219" max="9219" width="12.85546875" style="112" customWidth="1"/>
    <col min="9220" max="9222" width="9.140625" style="112"/>
    <col min="9223" max="9223" width="12.5703125" style="112" customWidth="1"/>
    <col min="9224" max="9224" width="8.7109375" style="112" customWidth="1"/>
    <col min="9225" max="9225" width="16.140625" style="112" customWidth="1"/>
    <col min="9226" max="9226" width="9.140625" style="112"/>
    <col min="9227" max="9227" width="9.5703125" style="112" bestFit="1" customWidth="1"/>
    <col min="9228" max="9474" width="9.140625" style="112"/>
    <col min="9475" max="9475" width="12.85546875" style="112" customWidth="1"/>
    <col min="9476" max="9478" width="9.140625" style="112"/>
    <col min="9479" max="9479" width="12.5703125" style="112" customWidth="1"/>
    <col min="9480" max="9480" width="8.7109375" style="112" customWidth="1"/>
    <col min="9481" max="9481" width="16.140625" style="112" customWidth="1"/>
    <col min="9482" max="9482" width="9.140625" style="112"/>
    <col min="9483" max="9483" width="9.5703125" style="112" bestFit="1" customWidth="1"/>
    <col min="9484" max="9730" width="9.140625" style="112"/>
    <col min="9731" max="9731" width="12.85546875" style="112" customWidth="1"/>
    <col min="9732" max="9734" width="9.140625" style="112"/>
    <col min="9735" max="9735" width="12.5703125" style="112" customWidth="1"/>
    <col min="9736" max="9736" width="8.7109375" style="112" customWidth="1"/>
    <col min="9737" max="9737" width="16.140625" style="112" customWidth="1"/>
    <col min="9738" max="9738" width="9.140625" style="112"/>
    <col min="9739" max="9739" width="9.5703125" style="112" bestFit="1" customWidth="1"/>
    <col min="9740" max="9986" width="9.140625" style="112"/>
    <col min="9987" max="9987" width="12.85546875" style="112" customWidth="1"/>
    <col min="9988" max="9990" width="9.140625" style="112"/>
    <col min="9991" max="9991" width="12.5703125" style="112" customWidth="1"/>
    <col min="9992" max="9992" width="8.7109375" style="112" customWidth="1"/>
    <col min="9993" max="9993" width="16.140625" style="112" customWidth="1"/>
    <col min="9994" max="9994" width="9.140625" style="112"/>
    <col min="9995" max="9995" width="9.5703125" style="112" bestFit="1" customWidth="1"/>
    <col min="9996" max="10242" width="9.140625" style="112"/>
    <col min="10243" max="10243" width="12.85546875" style="112" customWidth="1"/>
    <col min="10244" max="10246" width="9.140625" style="112"/>
    <col min="10247" max="10247" width="12.5703125" style="112" customWidth="1"/>
    <col min="10248" max="10248" width="8.7109375" style="112" customWidth="1"/>
    <col min="10249" max="10249" width="16.140625" style="112" customWidth="1"/>
    <col min="10250" max="10250" width="9.140625" style="112"/>
    <col min="10251" max="10251" width="9.5703125" style="112" bestFit="1" customWidth="1"/>
    <col min="10252" max="10498" width="9.140625" style="112"/>
    <col min="10499" max="10499" width="12.85546875" style="112" customWidth="1"/>
    <col min="10500" max="10502" width="9.140625" style="112"/>
    <col min="10503" max="10503" width="12.5703125" style="112" customWidth="1"/>
    <col min="10504" max="10504" width="8.7109375" style="112" customWidth="1"/>
    <col min="10505" max="10505" width="16.140625" style="112" customWidth="1"/>
    <col min="10506" max="10506" width="9.140625" style="112"/>
    <col min="10507" max="10507" width="9.5703125" style="112" bestFit="1" customWidth="1"/>
    <col min="10508" max="10754" width="9.140625" style="112"/>
    <col min="10755" max="10755" width="12.85546875" style="112" customWidth="1"/>
    <col min="10756" max="10758" width="9.140625" style="112"/>
    <col min="10759" max="10759" width="12.5703125" style="112" customWidth="1"/>
    <col min="10760" max="10760" width="8.7109375" style="112" customWidth="1"/>
    <col min="10761" max="10761" width="16.140625" style="112" customWidth="1"/>
    <col min="10762" max="10762" width="9.140625" style="112"/>
    <col min="10763" max="10763" width="9.5703125" style="112" bestFit="1" customWidth="1"/>
    <col min="10764" max="11010" width="9.140625" style="112"/>
    <col min="11011" max="11011" width="12.85546875" style="112" customWidth="1"/>
    <col min="11012" max="11014" width="9.140625" style="112"/>
    <col min="11015" max="11015" width="12.5703125" style="112" customWidth="1"/>
    <col min="11016" max="11016" width="8.7109375" style="112" customWidth="1"/>
    <col min="11017" max="11017" width="16.140625" style="112" customWidth="1"/>
    <col min="11018" max="11018" width="9.140625" style="112"/>
    <col min="11019" max="11019" width="9.5703125" style="112" bestFit="1" customWidth="1"/>
    <col min="11020" max="11266" width="9.140625" style="112"/>
    <col min="11267" max="11267" width="12.85546875" style="112" customWidth="1"/>
    <col min="11268" max="11270" width="9.140625" style="112"/>
    <col min="11271" max="11271" width="12.5703125" style="112" customWidth="1"/>
    <col min="11272" max="11272" width="8.7109375" style="112" customWidth="1"/>
    <col min="11273" max="11273" width="16.140625" style="112" customWidth="1"/>
    <col min="11274" max="11274" width="9.140625" style="112"/>
    <col min="11275" max="11275" width="9.5703125" style="112" bestFit="1" customWidth="1"/>
    <col min="11276" max="11522" width="9.140625" style="112"/>
    <col min="11523" max="11523" width="12.85546875" style="112" customWidth="1"/>
    <col min="11524" max="11526" width="9.140625" style="112"/>
    <col min="11527" max="11527" width="12.5703125" style="112" customWidth="1"/>
    <col min="11528" max="11528" width="8.7109375" style="112" customWidth="1"/>
    <col min="11529" max="11529" width="16.140625" style="112" customWidth="1"/>
    <col min="11530" max="11530" width="9.140625" style="112"/>
    <col min="11531" max="11531" width="9.5703125" style="112" bestFit="1" customWidth="1"/>
    <col min="11532" max="11778" width="9.140625" style="112"/>
    <col min="11779" max="11779" width="12.85546875" style="112" customWidth="1"/>
    <col min="11780" max="11782" width="9.140625" style="112"/>
    <col min="11783" max="11783" width="12.5703125" style="112" customWidth="1"/>
    <col min="11784" max="11784" width="8.7109375" style="112" customWidth="1"/>
    <col min="11785" max="11785" width="16.140625" style="112" customWidth="1"/>
    <col min="11786" max="11786" width="9.140625" style="112"/>
    <col min="11787" max="11787" width="9.5703125" style="112" bestFit="1" customWidth="1"/>
    <col min="11788" max="12034" width="9.140625" style="112"/>
    <col min="12035" max="12035" width="12.85546875" style="112" customWidth="1"/>
    <col min="12036" max="12038" width="9.140625" style="112"/>
    <col min="12039" max="12039" width="12.5703125" style="112" customWidth="1"/>
    <col min="12040" max="12040" width="8.7109375" style="112" customWidth="1"/>
    <col min="12041" max="12041" width="16.140625" style="112" customWidth="1"/>
    <col min="12042" max="12042" width="9.140625" style="112"/>
    <col min="12043" max="12043" width="9.5703125" style="112" bestFit="1" customWidth="1"/>
    <col min="12044" max="12290" width="9.140625" style="112"/>
    <col min="12291" max="12291" width="12.85546875" style="112" customWidth="1"/>
    <col min="12292" max="12294" width="9.140625" style="112"/>
    <col min="12295" max="12295" width="12.5703125" style="112" customWidth="1"/>
    <col min="12296" max="12296" width="8.7109375" style="112" customWidth="1"/>
    <col min="12297" max="12297" width="16.140625" style="112" customWidth="1"/>
    <col min="12298" max="12298" width="9.140625" style="112"/>
    <col min="12299" max="12299" width="9.5703125" style="112" bestFit="1" customWidth="1"/>
    <col min="12300" max="12546" width="9.140625" style="112"/>
    <col min="12547" max="12547" width="12.85546875" style="112" customWidth="1"/>
    <col min="12548" max="12550" width="9.140625" style="112"/>
    <col min="12551" max="12551" width="12.5703125" style="112" customWidth="1"/>
    <col min="12552" max="12552" width="8.7109375" style="112" customWidth="1"/>
    <col min="12553" max="12553" width="16.140625" style="112" customWidth="1"/>
    <col min="12554" max="12554" width="9.140625" style="112"/>
    <col min="12555" max="12555" width="9.5703125" style="112" bestFit="1" customWidth="1"/>
    <col min="12556" max="12802" width="9.140625" style="112"/>
    <col min="12803" max="12803" width="12.85546875" style="112" customWidth="1"/>
    <col min="12804" max="12806" width="9.140625" style="112"/>
    <col min="12807" max="12807" width="12.5703125" style="112" customWidth="1"/>
    <col min="12808" max="12808" width="8.7109375" style="112" customWidth="1"/>
    <col min="12809" max="12809" width="16.140625" style="112" customWidth="1"/>
    <col min="12810" max="12810" width="9.140625" style="112"/>
    <col min="12811" max="12811" width="9.5703125" style="112" bestFit="1" customWidth="1"/>
    <col min="12812" max="13058" width="9.140625" style="112"/>
    <col min="13059" max="13059" width="12.85546875" style="112" customWidth="1"/>
    <col min="13060" max="13062" width="9.140625" style="112"/>
    <col min="13063" max="13063" width="12.5703125" style="112" customWidth="1"/>
    <col min="13064" max="13064" width="8.7109375" style="112" customWidth="1"/>
    <col min="13065" max="13065" width="16.140625" style="112" customWidth="1"/>
    <col min="13066" max="13066" width="9.140625" style="112"/>
    <col min="13067" max="13067" width="9.5703125" style="112" bestFit="1" customWidth="1"/>
    <col min="13068" max="13314" width="9.140625" style="112"/>
    <col min="13315" max="13315" width="12.85546875" style="112" customWidth="1"/>
    <col min="13316" max="13318" width="9.140625" style="112"/>
    <col min="13319" max="13319" width="12.5703125" style="112" customWidth="1"/>
    <col min="13320" max="13320" width="8.7109375" style="112" customWidth="1"/>
    <col min="13321" max="13321" width="16.140625" style="112" customWidth="1"/>
    <col min="13322" max="13322" width="9.140625" style="112"/>
    <col min="13323" max="13323" width="9.5703125" style="112" bestFit="1" customWidth="1"/>
    <col min="13324" max="13570" width="9.140625" style="112"/>
    <col min="13571" max="13571" width="12.85546875" style="112" customWidth="1"/>
    <col min="13572" max="13574" width="9.140625" style="112"/>
    <col min="13575" max="13575" width="12.5703125" style="112" customWidth="1"/>
    <col min="13576" max="13576" width="8.7109375" style="112" customWidth="1"/>
    <col min="13577" max="13577" width="16.140625" style="112" customWidth="1"/>
    <col min="13578" max="13578" width="9.140625" style="112"/>
    <col min="13579" max="13579" width="9.5703125" style="112" bestFit="1" customWidth="1"/>
    <col min="13580" max="13826" width="9.140625" style="112"/>
    <col min="13827" max="13827" width="12.85546875" style="112" customWidth="1"/>
    <col min="13828" max="13830" width="9.140625" style="112"/>
    <col min="13831" max="13831" width="12.5703125" style="112" customWidth="1"/>
    <col min="13832" max="13832" width="8.7109375" style="112" customWidth="1"/>
    <col min="13833" max="13833" width="16.140625" style="112" customWidth="1"/>
    <col min="13834" max="13834" width="9.140625" style="112"/>
    <col min="13835" max="13835" width="9.5703125" style="112" bestFit="1" customWidth="1"/>
    <col min="13836" max="14082" width="9.140625" style="112"/>
    <col min="14083" max="14083" width="12.85546875" style="112" customWidth="1"/>
    <col min="14084" max="14086" width="9.140625" style="112"/>
    <col min="14087" max="14087" width="12.5703125" style="112" customWidth="1"/>
    <col min="14088" max="14088" width="8.7109375" style="112" customWidth="1"/>
    <col min="14089" max="14089" width="16.140625" style="112" customWidth="1"/>
    <col min="14090" max="14090" width="9.140625" style="112"/>
    <col min="14091" max="14091" width="9.5703125" style="112" bestFit="1" customWidth="1"/>
    <col min="14092" max="14338" width="9.140625" style="112"/>
    <col min="14339" max="14339" width="12.85546875" style="112" customWidth="1"/>
    <col min="14340" max="14342" width="9.140625" style="112"/>
    <col min="14343" max="14343" width="12.5703125" style="112" customWidth="1"/>
    <col min="14344" max="14344" width="8.7109375" style="112" customWidth="1"/>
    <col min="14345" max="14345" width="16.140625" style="112" customWidth="1"/>
    <col min="14346" max="14346" width="9.140625" style="112"/>
    <col min="14347" max="14347" width="9.5703125" style="112" bestFit="1" customWidth="1"/>
    <col min="14348" max="14594" width="9.140625" style="112"/>
    <col min="14595" max="14595" width="12.85546875" style="112" customWidth="1"/>
    <col min="14596" max="14598" width="9.140625" style="112"/>
    <col min="14599" max="14599" width="12.5703125" style="112" customWidth="1"/>
    <col min="14600" max="14600" width="8.7109375" style="112" customWidth="1"/>
    <col min="14601" max="14601" width="16.140625" style="112" customWidth="1"/>
    <col min="14602" max="14602" width="9.140625" style="112"/>
    <col min="14603" max="14603" width="9.5703125" style="112" bestFit="1" customWidth="1"/>
    <col min="14604" max="14850" width="9.140625" style="112"/>
    <col min="14851" max="14851" width="12.85546875" style="112" customWidth="1"/>
    <col min="14852" max="14854" width="9.140625" style="112"/>
    <col min="14855" max="14855" width="12.5703125" style="112" customWidth="1"/>
    <col min="14856" max="14856" width="8.7109375" style="112" customWidth="1"/>
    <col min="14857" max="14857" width="16.140625" style="112" customWidth="1"/>
    <col min="14858" max="14858" width="9.140625" style="112"/>
    <col min="14859" max="14859" width="9.5703125" style="112" bestFit="1" customWidth="1"/>
    <col min="14860" max="15106" width="9.140625" style="112"/>
    <col min="15107" max="15107" width="12.85546875" style="112" customWidth="1"/>
    <col min="15108" max="15110" width="9.140625" style="112"/>
    <col min="15111" max="15111" width="12.5703125" style="112" customWidth="1"/>
    <col min="15112" max="15112" width="8.7109375" style="112" customWidth="1"/>
    <col min="15113" max="15113" width="16.140625" style="112" customWidth="1"/>
    <col min="15114" max="15114" width="9.140625" style="112"/>
    <col min="15115" max="15115" width="9.5703125" style="112" bestFit="1" customWidth="1"/>
    <col min="15116" max="15362" width="9.140625" style="112"/>
    <col min="15363" max="15363" width="12.85546875" style="112" customWidth="1"/>
    <col min="15364" max="15366" width="9.140625" style="112"/>
    <col min="15367" max="15367" width="12.5703125" style="112" customWidth="1"/>
    <col min="15368" max="15368" width="8.7109375" style="112" customWidth="1"/>
    <col min="15369" max="15369" width="16.140625" style="112" customWidth="1"/>
    <col min="15370" max="15370" width="9.140625" style="112"/>
    <col min="15371" max="15371" width="9.5703125" style="112" bestFit="1" customWidth="1"/>
    <col min="15372" max="15618" width="9.140625" style="112"/>
    <col min="15619" max="15619" width="12.85546875" style="112" customWidth="1"/>
    <col min="15620" max="15622" width="9.140625" style="112"/>
    <col min="15623" max="15623" width="12.5703125" style="112" customWidth="1"/>
    <col min="15624" max="15624" width="8.7109375" style="112" customWidth="1"/>
    <col min="15625" max="15625" width="16.140625" style="112" customWidth="1"/>
    <col min="15626" max="15626" width="9.140625" style="112"/>
    <col min="15627" max="15627" width="9.5703125" style="112" bestFit="1" customWidth="1"/>
    <col min="15628" max="15874" width="9.140625" style="112"/>
    <col min="15875" max="15875" width="12.85546875" style="112" customWidth="1"/>
    <col min="15876" max="15878" width="9.140625" style="112"/>
    <col min="15879" max="15879" width="12.5703125" style="112" customWidth="1"/>
    <col min="15880" max="15880" width="8.7109375" style="112" customWidth="1"/>
    <col min="15881" max="15881" width="16.140625" style="112" customWidth="1"/>
    <col min="15882" max="15882" width="9.140625" style="112"/>
    <col min="15883" max="15883" width="9.5703125" style="112" bestFit="1" customWidth="1"/>
    <col min="15884" max="16130" width="9.140625" style="112"/>
    <col min="16131" max="16131" width="12.85546875" style="112" customWidth="1"/>
    <col min="16132" max="16134" width="9.140625" style="112"/>
    <col min="16135" max="16135" width="12.5703125" style="112" customWidth="1"/>
    <col min="16136" max="16136" width="8.7109375" style="112" customWidth="1"/>
    <col min="16137" max="16137" width="16.140625" style="112" customWidth="1"/>
    <col min="16138" max="16138" width="9.140625" style="112"/>
    <col min="16139" max="16139" width="9.5703125" style="112" bestFit="1" customWidth="1"/>
    <col min="16140" max="16384" width="9.140625" style="112"/>
  </cols>
  <sheetData>
    <row r="1" spans="2:12" ht="30" customHeight="1"/>
    <row r="2" spans="2:12" ht="30" customHeight="1"/>
    <row r="3" spans="2:12">
      <c r="B3" s="551" t="s">
        <v>150</v>
      </c>
      <c r="C3" s="551"/>
      <c r="D3" s="551"/>
      <c r="E3" s="551"/>
      <c r="F3" s="551"/>
      <c r="G3" s="551"/>
      <c r="H3" s="551"/>
      <c r="I3" s="551"/>
    </row>
    <row r="4" spans="2:12" ht="13.5" thickBot="1">
      <c r="B4" s="114"/>
      <c r="C4" s="114"/>
      <c r="D4" s="114"/>
      <c r="E4" s="114"/>
      <c r="F4" s="114"/>
      <c r="G4" s="114"/>
      <c r="H4" s="114"/>
      <c r="I4" s="114"/>
    </row>
    <row r="5" spans="2:12" ht="23.25" customHeight="1">
      <c r="B5" s="115"/>
      <c r="C5" s="115"/>
      <c r="D5" s="558" t="s">
        <v>151</v>
      </c>
      <c r="E5" s="558"/>
      <c r="F5" s="558"/>
      <c r="G5" s="558"/>
      <c r="H5" s="558"/>
      <c r="I5" s="116" t="s">
        <v>152</v>
      </c>
    </row>
    <row r="6" spans="2:12" ht="27" customHeight="1" thickBot="1">
      <c r="B6" s="117"/>
      <c r="C6" s="117"/>
      <c r="D6" s="118">
        <v>2012</v>
      </c>
      <c r="E6" s="118">
        <v>2013</v>
      </c>
      <c r="F6" s="118">
        <v>2014</v>
      </c>
      <c r="G6" s="118" t="s">
        <v>153</v>
      </c>
      <c r="H6" s="119">
        <v>2015</v>
      </c>
      <c r="I6" s="118" t="s">
        <v>154</v>
      </c>
      <c r="J6" s="113"/>
      <c r="K6" s="113"/>
    </row>
    <row r="7" spans="2:12" ht="16.5" customHeight="1">
      <c r="B7" s="120" t="s">
        <v>155</v>
      </c>
      <c r="C7" s="120"/>
      <c r="D7" s="121">
        <v>26.8</v>
      </c>
      <c r="E7" s="121">
        <v>88.5</v>
      </c>
      <c r="F7" s="122">
        <v>14.2</v>
      </c>
      <c r="G7" s="123">
        <f>(D7+E7+F7)/3</f>
        <v>43.166666666666664</v>
      </c>
      <c r="H7" s="122">
        <v>24.3</v>
      </c>
      <c r="I7" s="123">
        <f t="shared" ref="I7:I12" si="0">F7-G7</f>
        <v>-28.966666666666665</v>
      </c>
      <c r="J7" s="113"/>
      <c r="K7" s="113"/>
    </row>
    <row r="8" spans="2:12" ht="16.5" customHeight="1">
      <c r="B8" s="120" t="s">
        <v>156</v>
      </c>
      <c r="C8" s="120" t="s">
        <v>157</v>
      </c>
      <c r="D8" s="124">
        <v>0.01</v>
      </c>
      <c r="E8" s="124">
        <v>0.01</v>
      </c>
      <c r="F8" s="122">
        <v>0.01</v>
      </c>
      <c r="G8" s="123">
        <f t="shared" ref="G8:G22" si="1">(D8+E8+F8)/3</f>
        <v>0.01</v>
      </c>
      <c r="H8" s="125">
        <v>0</v>
      </c>
      <c r="I8" s="123">
        <f t="shared" si="0"/>
        <v>0</v>
      </c>
      <c r="J8" s="113"/>
      <c r="K8" s="113"/>
    </row>
    <row r="9" spans="2:12" ht="16.5" customHeight="1">
      <c r="B9" s="120" t="s">
        <v>156</v>
      </c>
      <c r="C9" s="120" t="s">
        <v>158</v>
      </c>
      <c r="D9" s="121">
        <v>1.5</v>
      </c>
      <c r="E9" s="121">
        <v>2.8</v>
      </c>
      <c r="F9" s="122">
        <v>1</v>
      </c>
      <c r="G9" s="123">
        <f t="shared" si="1"/>
        <v>1.7666666666666666</v>
      </c>
      <c r="H9" s="122">
        <v>1.7</v>
      </c>
      <c r="I9" s="123">
        <f t="shared" si="0"/>
        <v>-0.76666666666666661</v>
      </c>
      <c r="J9" s="113"/>
      <c r="K9" s="113"/>
    </row>
    <row r="10" spans="2:12" ht="16.5" customHeight="1">
      <c r="B10" s="120" t="s">
        <v>159</v>
      </c>
      <c r="C10" s="120" t="s">
        <v>160</v>
      </c>
      <c r="D10" s="121">
        <v>2.7</v>
      </c>
      <c r="E10" s="121">
        <v>15.6</v>
      </c>
      <c r="F10" s="125">
        <v>2.6</v>
      </c>
      <c r="G10" s="123">
        <f t="shared" si="1"/>
        <v>6.9666666666666677</v>
      </c>
      <c r="H10" s="125">
        <v>2</v>
      </c>
      <c r="I10" s="123">
        <f t="shared" si="0"/>
        <v>-4.3666666666666671</v>
      </c>
    </row>
    <row r="11" spans="2:12" ht="16.5" customHeight="1">
      <c r="B11" s="120" t="s">
        <v>161</v>
      </c>
      <c r="C11" s="120" t="s">
        <v>162</v>
      </c>
      <c r="D11" s="121">
        <v>10.5</v>
      </c>
      <c r="E11" s="121">
        <v>33.9</v>
      </c>
      <c r="F11" s="122">
        <v>5.9</v>
      </c>
      <c r="G11" s="123">
        <f t="shared" si="1"/>
        <v>16.766666666666666</v>
      </c>
      <c r="H11" s="122">
        <v>9.5</v>
      </c>
      <c r="I11" s="123">
        <f t="shared" si="0"/>
        <v>-10.866666666666665</v>
      </c>
    </row>
    <row r="12" spans="2:12" ht="16.5" customHeight="1">
      <c r="B12" s="120" t="s">
        <v>161</v>
      </c>
      <c r="C12" s="120" t="s">
        <v>163</v>
      </c>
      <c r="D12" s="121">
        <v>12</v>
      </c>
      <c r="E12" s="121">
        <v>36.200000000000003</v>
      </c>
      <c r="F12" s="125">
        <v>4.7</v>
      </c>
      <c r="G12" s="123">
        <f t="shared" si="1"/>
        <v>17.633333333333336</v>
      </c>
      <c r="H12" s="125">
        <v>11</v>
      </c>
      <c r="I12" s="123">
        <f t="shared" si="0"/>
        <v>-12.933333333333337</v>
      </c>
    </row>
    <row r="13" spans="2:12">
      <c r="B13" s="120" t="s">
        <v>164</v>
      </c>
      <c r="C13" s="120"/>
      <c r="D13" s="126"/>
      <c r="E13" s="127"/>
      <c r="F13" s="122"/>
      <c r="G13" s="123"/>
      <c r="H13" s="122"/>
      <c r="I13" s="128"/>
      <c r="L13" s="113"/>
    </row>
    <row r="14" spans="2:12">
      <c r="B14" s="120"/>
      <c r="C14" s="120"/>
      <c r="D14" s="126"/>
      <c r="E14" s="127"/>
      <c r="F14" s="122"/>
      <c r="G14" s="123"/>
      <c r="H14" s="122"/>
      <c r="I14" s="128"/>
    </row>
    <row r="15" spans="2:12" ht="15" customHeight="1">
      <c r="B15" s="559" t="s">
        <v>165</v>
      </c>
      <c r="C15" s="559"/>
      <c r="D15" s="129">
        <v>1.4</v>
      </c>
      <c r="E15" s="129">
        <v>2.2999999999999998</v>
      </c>
      <c r="F15" s="122">
        <v>1.9</v>
      </c>
      <c r="G15" s="123">
        <f t="shared" si="1"/>
        <v>1.8666666666666665</v>
      </c>
      <c r="H15" s="122">
        <v>1.8</v>
      </c>
      <c r="I15" s="123">
        <f>F15-G15</f>
        <v>3.3333333333333437E-2</v>
      </c>
    </row>
    <row r="16" spans="2:12">
      <c r="B16" s="120"/>
      <c r="C16" s="120"/>
      <c r="D16" s="126"/>
      <c r="E16" s="127"/>
      <c r="F16" s="122"/>
      <c r="G16" s="123"/>
      <c r="H16" s="122"/>
      <c r="I16" s="128"/>
    </row>
    <row r="17" spans="2:9" ht="29.25" customHeight="1">
      <c r="B17" s="560" t="s">
        <v>166</v>
      </c>
      <c r="C17" s="560"/>
      <c r="D17" s="121">
        <v>0.8</v>
      </c>
      <c r="E17" s="121">
        <v>2.5</v>
      </c>
      <c r="F17" s="122">
        <v>0.4</v>
      </c>
      <c r="G17" s="123">
        <f t="shared" si="1"/>
        <v>1.2333333333333332</v>
      </c>
      <c r="H17" s="122">
        <v>7.7</v>
      </c>
      <c r="I17" s="123">
        <f t="shared" ref="I17:I22" si="2">F17-G17</f>
        <v>-0.83333333333333315</v>
      </c>
    </row>
    <row r="18" spans="2:9" ht="15.75" customHeight="1">
      <c r="B18" s="120"/>
      <c r="C18" s="120" t="s">
        <v>157</v>
      </c>
      <c r="D18" s="121">
        <v>1.6</v>
      </c>
      <c r="E18" s="121">
        <v>0.6</v>
      </c>
      <c r="F18" s="122">
        <v>1.2</v>
      </c>
      <c r="G18" s="123">
        <f t="shared" si="1"/>
        <v>1.1333333333333335</v>
      </c>
      <c r="H18" s="122">
        <v>0</v>
      </c>
      <c r="I18" s="130">
        <f t="shared" si="2"/>
        <v>6.666666666666643E-2</v>
      </c>
    </row>
    <row r="19" spans="2:9" ht="15.75" customHeight="1">
      <c r="B19" s="120"/>
      <c r="C19" s="120" t="s">
        <v>158</v>
      </c>
      <c r="D19" s="121">
        <v>1</v>
      </c>
      <c r="E19" s="121">
        <v>1.7</v>
      </c>
      <c r="F19" s="122">
        <v>0.6</v>
      </c>
      <c r="G19" s="123">
        <f t="shared" si="1"/>
        <v>1.1000000000000001</v>
      </c>
      <c r="H19" s="122">
        <v>13.3</v>
      </c>
      <c r="I19" s="123">
        <f t="shared" si="2"/>
        <v>-0.50000000000000011</v>
      </c>
    </row>
    <row r="20" spans="2:9" ht="15.75" customHeight="1">
      <c r="B20" s="120"/>
      <c r="C20" s="120" t="s">
        <v>160</v>
      </c>
      <c r="D20" s="121">
        <v>0.9</v>
      </c>
      <c r="E20" s="121">
        <v>4.8</v>
      </c>
      <c r="F20" s="122">
        <v>0.8</v>
      </c>
      <c r="G20" s="123">
        <f t="shared" si="1"/>
        <v>2.1666666666666665</v>
      </c>
      <c r="H20" s="122">
        <v>9.1999999999999993</v>
      </c>
      <c r="I20" s="123">
        <f t="shared" si="2"/>
        <v>-1.3666666666666665</v>
      </c>
    </row>
    <row r="21" spans="2:9" ht="15.75" customHeight="1">
      <c r="B21" s="120"/>
      <c r="C21" s="120" t="s">
        <v>162</v>
      </c>
      <c r="D21" s="121">
        <v>0.7</v>
      </c>
      <c r="E21" s="121">
        <v>2</v>
      </c>
      <c r="F21" s="122">
        <v>0.3</v>
      </c>
      <c r="G21" s="123">
        <f t="shared" si="1"/>
        <v>1</v>
      </c>
      <c r="H21" s="122">
        <v>6.8</v>
      </c>
      <c r="I21" s="123">
        <f t="shared" si="2"/>
        <v>-0.7</v>
      </c>
    </row>
    <row r="22" spans="2:9" ht="15.75" customHeight="1" thickBot="1">
      <c r="B22" s="131"/>
      <c r="C22" s="131" t="s">
        <v>163</v>
      </c>
      <c r="D22" s="132">
        <v>0.9</v>
      </c>
      <c r="E22" s="132">
        <v>2.5</v>
      </c>
      <c r="F22" s="133">
        <v>0.3</v>
      </c>
      <c r="G22" s="134">
        <f t="shared" si="1"/>
        <v>1.2333333333333332</v>
      </c>
      <c r="H22" s="133">
        <v>7.3</v>
      </c>
      <c r="I22" s="134">
        <f t="shared" si="2"/>
        <v>-0.93333333333333313</v>
      </c>
    </row>
    <row r="23" spans="2:9">
      <c r="B23" s="113"/>
      <c r="C23" s="113"/>
      <c r="D23" s="113"/>
      <c r="E23" s="113"/>
      <c r="F23" s="113"/>
      <c r="G23" s="135"/>
      <c r="H23" s="113"/>
      <c r="I23" s="135"/>
    </row>
    <row r="24" spans="2:9" ht="33" customHeight="1">
      <c r="B24" s="561"/>
      <c r="C24" s="561"/>
      <c r="D24" s="561"/>
      <c r="E24" s="561"/>
      <c r="F24" s="561"/>
      <c r="G24" s="561"/>
      <c r="H24" s="561"/>
      <c r="I24" s="561"/>
    </row>
    <row r="30" spans="2:9">
      <c r="C30" s="113"/>
      <c r="D30" s="136">
        <v>2012</v>
      </c>
      <c r="E30" s="137">
        <v>2013</v>
      </c>
      <c r="F30" s="137">
        <v>2014</v>
      </c>
      <c r="G30" s="138">
        <v>2015</v>
      </c>
      <c r="H30" s="113"/>
    </row>
    <row r="31" spans="2:9">
      <c r="C31" s="112" t="s">
        <v>167</v>
      </c>
      <c r="D31" s="139">
        <f>D7</f>
        <v>26.8</v>
      </c>
      <c r="E31" s="139">
        <f>E7</f>
        <v>88.5</v>
      </c>
      <c r="F31" s="139">
        <f>F7</f>
        <v>14.2</v>
      </c>
      <c r="G31" s="122">
        <f t="shared" ref="G31:G36" si="3">H7</f>
        <v>24.3</v>
      </c>
    </row>
    <row r="32" spans="2:9">
      <c r="C32" s="113" t="s">
        <v>168</v>
      </c>
      <c r="D32" s="139">
        <f t="shared" ref="D32:F36" si="4">D8</f>
        <v>0.01</v>
      </c>
      <c r="E32" s="139">
        <f t="shared" si="4"/>
        <v>0.01</v>
      </c>
      <c r="F32" s="139">
        <f t="shared" si="4"/>
        <v>0.01</v>
      </c>
      <c r="G32" s="122">
        <f t="shared" si="3"/>
        <v>0</v>
      </c>
    </row>
    <row r="33" spans="3:8">
      <c r="C33" s="113" t="s">
        <v>169</v>
      </c>
      <c r="D33" s="139">
        <f t="shared" si="4"/>
        <v>1.5</v>
      </c>
      <c r="E33" s="139">
        <f t="shared" si="4"/>
        <v>2.8</v>
      </c>
      <c r="F33" s="139">
        <f t="shared" si="4"/>
        <v>1</v>
      </c>
      <c r="G33" s="122">
        <f t="shared" si="3"/>
        <v>1.7</v>
      </c>
    </row>
    <row r="34" spans="3:8">
      <c r="C34" s="113" t="s">
        <v>170</v>
      </c>
      <c r="D34" s="139">
        <f t="shared" si="4"/>
        <v>2.7</v>
      </c>
      <c r="E34" s="139">
        <f t="shared" si="4"/>
        <v>15.6</v>
      </c>
      <c r="F34" s="139">
        <f t="shared" si="4"/>
        <v>2.6</v>
      </c>
      <c r="G34" s="122">
        <f t="shared" si="3"/>
        <v>2</v>
      </c>
    </row>
    <row r="35" spans="3:8">
      <c r="C35" s="113" t="s">
        <v>171</v>
      </c>
      <c r="D35" s="139">
        <f t="shared" si="4"/>
        <v>10.5</v>
      </c>
      <c r="E35" s="139">
        <f t="shared" si="4"/>
        <v>33.9</v>
      </c>
      <c r="F35" s="139">
        <f t="shared" si="4"/>
        <v>5.9</v>
      </c>
      <c r="G35" s="122">
        <f t="shared" si="3"/>
        <v>9.5</v>
      </c>
      <c r="H35" s="135"/>
    </row>
    <row r="36" spans="3:8">
      <c r="C36" s="113" t="s">
        <v>172</v>
      </c>
      <c r="D36" s="139">
        <f t="shared" si="4"/>
        <v>12</v>
      </c>
      <c r="E36" s="139">
        <f t="shared" si="4"/>
        <v>36.200000000000003</v>
      </c>
      <c r="F36" s="139">
        <f t="shared" si="4"/>
        <v>4.7</v>
      </c>
      <c r="G36" s="122">
        <f t="shared" si="3"/>
        <v>11</v>
      </c>
    </row>
    <row r="37" spans="3:8">
      <c r="D37" s="140"/>
      <c r="E37" s="140"/>
      <c r="F37" s="140"/>
    </row>
  </sheetData>
  <mergeCells count="5">
    <mergeCell ref="D5:H5"/>
    <mergeCell ref="B15:C15"/>
    <mergeCell ref="B17:C17"/>
    <mergeCell ref="B24:I24"/>
    <mergeCell ref="B3:I3"/>
  </mergeCells>
  <printOptions horizontalCentered="1"/>
  <pageMargins left="0.63" right="0.47" top="0.53" bottom="0.7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pane xSplit="2" ySplit="6" topLeftCell="C7" activePane="bottomRight" state="frozen"/>
      <selection activeCell="G10" sqref="G10:G25"/>
      <selection pane="topRight" activeCell="G10" sqref="G10:G25"/>
      <selection pane="bottomLeft" activeCell="G10" sqref="G10:G25"/>
      <selection pane="bottomRight" activeCell="H11" sqref="H11"/>
    </sheetView>
  </sheetViews>
  <sheetFormatPr defaultRowHeight="12.75"/>
  <cols>
    <col min="1" max="1" width="5.140625" style="112" customWidth="1"/>
    <col min="2" max="2" width="20.5703125" style="112" customWidth="1"/>
    <col min="3" max="3" width="14.7109375" style="112" customWidth="1"/>
    <col min="4" max="4" width="16.85546875" style="112" customWidth="1"/>
    <col min="5" max="5" width="13.85546875" style="112" customWidth="1"/>
    <col min="6" max="6" width="16.42578125" style="112" customWidth="1"/>
    <col min="7" max="7" width="14.28515625" style="112" customWidth="1"/>
    <col min="8" max="8" width="15.28515625" style="112" customWidth="1"/>
    <col min="9" max="9" width="16" style="112" customWidth="1"/>
    <col min="10" max="10" width="9.42578125" style="112" hidden="1" customWidth="1"/>
    <col min="11" max="11" width="9.7109375" style="112" hidden="1" customWidth="1"/>
    <col min="12" max="12" width="0" style="112" hidden="1" customWidth="1"/>
    <col min="13" max="13" width="9.140625" style="112" hidden="1" customWidth="1"/>
    <col min="14" max="256" width="9.140625" style="112"/>
    <col min="257" max="257" width="5.140625" style="112" customWidth="1"/>
    <col min="258" max="258" width="18.28515625" style="112" customWidth="1"/>
    <col min="259" max="259" width="12.140625" style="112" customWidth="1"/>
    <col min="260" max="260" width="16.85546875" style="112" customWidth="1"/>
    <col min="261" max="261" width="12.140625" style="112" customWidth="1"/>
    <col min="262" max="262" width="15.7109375" style="112" customWidth="1"/>
    <col min="263" max="263" width="13" style="112" customWidth="1"/>
    <col min="264" max="264" width="13.140625" style="112" customWidth="1"/>
    <col min="265" max="265" width="13.28515625" style="112" customWidth="1"/>
    <col min="266" max="269" width="0" style="112" hidden="1" customWidth="1"/>
    <col min="270" max="512" width="9.140625" style="112"/>
    <col min="513" max="513" width="5.140625" style="112" customWidth="1"/>
    <col min="514" max="514" width="18.28515625" style="112" customWidth="1"/>
    <col min="515" max="515" width="12.140625" style="112" customWidth="1"/>
    <col min="516" max="516" width="16.85546875" style="112" customWidth="1"/>
    <col min="517" max="517" width="12.140625" style="112" customWidth="1"/>
    <col min="518" max="518" width="15.7109375" style="112" customWidth="1"/>
    <col min="519" max="519" width="13" style="112" customWidth="1"/>
    <col min="520" max="520" width="13.140625" style="112" customWidth="1"/>
    <col min="521" max="521" width="13.28515625" style="112" customWidth="1"/>
    <col min="522" max="525" width="0" style="112" hidden="1" customWidth="1"/>
    <col min="526" max="768" width="9.140625" style="112"/>
    <col min="769" max="769" width="5.140625" style="112" customWidth="1"/>
    <col min="770" max="770" width="18.28515625" style="112" customWidth="1"/>
    <col min="771" max="771" width="12.140625" style="112" customWidth="1"/>
    <col min="772" max="772" width="16.85546875" style="112" customWidth="1"/>
    <col min="773" max="773" width="12.140625" style="112" customWidth="1"/>
    <col min="774" max="774" width="15.7109375" style="112" customWidth="1"/>
    <col min="775" max="775" width="13" style="112" customWidth="1"/>
    <col min="776" max="776" width="13.140625" style="112" customWidth="1"/>
    <col min="777" max="777" width="13.28515625" style="112" customWidth="1"/>
    <col min="778" max="781" width="0" style="112" hidden="1" customWidth="1"/>
    <col min="782" max="1024" width="9.140625" style="112"/>
    <col min="1025" max="1025" width="5.140625" style="112" customWidth="1"/>
    <col min="1026" max="1026" width="18.28515625" style="112" customWidth="1"/>
    <col min="1027" max="1027" width="12.140625" style="112" customWidth="1"/>
    <col min="1028" max="1028" width="16.85546875" style="112" customWidth="1"/>
    <col min="1029" max="1029" width="12.140625" style="112" customWidth="1"/>
    <col min="1030" max="1030" width="15.7109375" style="112" customWidth="1"/>
    <col min="1031" max="1031" width="13" style="112" customWidth="1"/>
    <col min="1032" max="1032" width="13.140625" style="112" customWidth="1"/>
    <col min="1033" max="1033" width="13.28515625" style="112" customWidth="1"/>
    <col min="1034" max="1037" width="0" style="112" hidden="1" customWidth="1"/>
    <col min="1038" max="1280" width="9.140625" style="112"/>
    <col min="1281" max="1281" width="5.140625" style="112" customWidth="1"/>
    <col min="1282" max="1282" width="18.28515625" style="112" customWidth="1"/>
    <col min="1283" max="1283" width="12.140625" style="112" customWidth="1"/>
    <col min="1284" max="1284" width="16.85546875" style="112" customWidth="1"/>
    <col min="1285" max="1285" width="12.140625" style="112" customWidth="1"/>
    <col min="1286" max="1286" width="15.7109375" style="112" customWidth="1"/>
    <col min="1287" max="1287" width="13" style="112" customWidth="1"/>
    <col min="1288" max="1288" width="13.140625" style="112" customWidth="1"/>
    <col min="1289" max="1289" width="13.28515625" style="112" customWidth="1"/>
    <col min="1290" max="1293" width="0" style="112" hidden="1" customWidth="1"/>
    <col min="1294" max="1536" width="9.140625" style="112"/>
    <col min="1537" max="1537" width="5.140625" style="112" customWidth="1"/>
    <col min="1538" max="1538" width="18.28515625" style="112" customWidth="1"/>
    <col min="1539" max="1539" width="12.140625" style="112" customWidth="1"/>
    <col min="1540" max="1540" width="16.85546875" style="112" customWidth="1"/>
    <col min="1541" max="1541" width="12.140625" style="112" customWidth="1"/>
    <col min="1542" max="1542" width="15.7109375" style="112" customWidth="1"/>
    <col min="1543" max="1543" width="13" style="112" customWidth="1"/>
    <col min="1544" max="1544" width="13.140625" style="112" customWidth="1"/>
    <col min="1545" max="1545" width="13.28515625" style="112" customWidth="1"/>
    <col min="1546" max="1549" width="0" style="112" hidden="1" customWidth="1"/>
    <col min="1550" max="1792" width="9.140625" style="112"/>
    <col min="1793" max="1793" width="5.140625" style="112" customWidth="1"/>
    <col min="1794" max="1794" width="18.28515625" style="112" customWidth="1"/>
    <col min="1795" max="1795" width="12.140625" style="112" customWidth="1"/>
    <col min="1796" max="1796" width="16.85546875" style="112" customWidth="1"/>
    <col min="1797" max="1797" width="12.140625" style="112" customWidth="1"/>
    <col min="1798" max="1798" width="15.7109375" style="112" customWidth="1"/>
    <col min="1799" max="1799" width="13" style="112" customWidth="1"/>
    <col min="1800" max="1800" width="13.140625" style="112" customWidth="1"/>
    <col min="1801" max="1801" width="13.28515625" style="112" customWidth="1"/>
    <col min="1802" max="1805" width="0" style="112" hidden="1" customWidth="1"/>
    <col min="1806" max="2048" width="9.140625" style="112"/>
    <col min="2049" max="2049" width="5.140625" style="112" customWidth="1"/>
    <col min="2050" max="2050" width="18.28515625" style="112" customWidth="1"/>
    <col min="2051" max="2051" width="12.140625" style="112" customWidth="1"/>
    <col min="2052" max="2052" width="16.85546875" style="112" customWidth="1"/>
    <col min="2053" max="2053" width="12.140625" style="112" customWidth="1"/>
    <col min="2054" max="2054" width="15.7109375" style="112" customWidth="1"/>
    <col min="2055" max="2055" width="13" style="112" customWidth="1"/>
    <col min="2056" max="2056" width="13.140625" style="112" customWidth="1"/>
    <col min="2057" max="2057" width="13.28515625" style="112" customWidth="1"/>
    <col min="2058" max="2061" width="0" style="112" hidden="1" customWidth="1"/>
    <col min="2062" max="2304" width="9.140625" style="112"/>
    <col min="2305" max="2305" width="5.140625" style="112" customWidth="1"/>
    <col min="2306" max="2306" width="18.28515625" style="112" customWidth="1"/>
    <col min="2307" max="2307" width="12.140625" style="112" customWidth="1"/>
    <col min="2308" max="2308" width="16.85546875" style="112" customWidth="1"/>
    <col min="2309" max="2309" width="12.140625" style="112" customWidth="1"/>
    <col min="2310" max="2310" width="15.7109375" style="112" customWidth="1"/>
    <col min="2311" max="2311" width="13" style="112" customWidth="1"/>
    <col min="2312" max="2312" width="13.140625" style="112" customWidth="1"/>
    <col min="2313" max="2313" width="13.28515625" style="112" customWidth="1"/>
    <col min="2314" max="2317" width="0" style="112" hidden="1" customWidth="1"/>
    <col min="2318" max="2560" width="9.140625" style="112"/>
    <col min="2561" max="2561" width="5.140625" style="112" customWidth="1"/>
    <col min="2562" max="2562" width="18.28515625" style="112" customWidth="1"/>
    <col min="2563" max="2563" width="12.140625" style="112" customWidth="1"/>
    <col min="2564" max="2564" width="16.85546875" style="112" customWidth="1"/>
    <col min="2565" max="2565" width="12.140625" style="112" customWidth="1"/>
    <col min="2566" max="2566" width="15.7109375" style="112" customWidth="1"/>
    <col min="2567" max="2567" width="13" style="112" customWidth="1"/>
    <col min="2568" max="2568" width="13.140625" style="112" customWidth="1"/>
    <col min="2569" max="2569" width="13.28515625" style="112" customWidth="1"/>
    <col min="2570" max="2573" width="0" style="112" hidden="1" customWidth="1"/>
    <col min="2574" max="2816" width="9.140625" style="112"/>
    <col min="2817" max="2817" width="5.140625" style="112" customWidth="1"/>
    <col min="2818" max="2818" width="18.28515625" style="112" customWidth="1"/>
    <col min="2819" max="2819" width="12.140625" style="112" customWidth="1"/>
    <col min="2820" max="2820" width="16.85546875" style="112" customWidth="1"/>
    <col min="2821" max="2821" width="12.140625" style="112" customWidth="1"/>
    <col min="2822" max="2822" width="15.7109375" style="112" customWidth="1"/>
    <col min="2823" max="2823" width="13" style="112" customWidth="1"/>
    <col min="2824" max="2824" width="13.140625" style="112" customWidth="1"/>
    <col min="2825" max="2825" width="13.28515625" style="112" customWidth="1"/>
    <col min="2826" max="2829" width="0" style="112" hidden="1" customWidth="1"/>
    <col min="2830" max="3072" width="9.140625" style="112"/>
    <col min="3073" max="3073" width="5.140625" style="112" customWidth="1"/>
    <col min="3074" max="3074" width="18.28515625" style="112" customWidth="1"/>
    <col min="3075" max="3075" width="12.140625" style="112" customWidth="1"/>
    <col min="3076" max="3076" width="16.85546875" style="112" customWidth="1"/>
    <col min="3077" max="3077" width="12.140625" style="112" customWidth="1"/>
    <col min="3078" max="3078" width="15.7109375" style="112" customWidth="1"/>
    <col min="3079" max="3079" width="13" style="112" customWidth="1"/>
    <col min="3080" max="3080" width="13.140625" style="112" customWidth="1"/>
    <col min="3081" max="3081" width="13.28515625" style="112" customWidth="1"/>
    <col min="3082" max="3085" width="0" style="112" hidden="1" customWidth="1"/>
    <col min="3086" max="3328" width="9.140625" style="112"/>
    <col min="3329" max="3329" width="5.140625" style="112" customWidth="1"/>
    <col min="3330" max="3330" width="18.28515625" style="112" customWidth="1"/>
    <col min="3331" max="3331" width="12.140625" style="112" customWidth="1"/>
    <col min="3332" max="3332" width="16.85546875" style="112" customWidth="1"/>
    <col min="3333" max="3333" width="12.140625" style="112" customWidth="1"/>
    <col min="3334" max="3334" width="15.7109375" style="112" customWidth="1"/>
    <col min="3335" max="3335" width="13" style="112" customWidth="1"/>
    <col min="3336" max="3336" width="13.140625" style="112" customWidth="1"/>
    <col min="3337" max="3337" width="13.28515625" style="112" customWidth="1"/>
    <col min="3338" max="3341" width="0" style="112" hidden="1" customWidth="1"/>
    <col min="3342" max="3584" width="9.140625" style="112"/>
    <col min="3585" max="3585" width="5.140625" style="112" customWidth="1"/>
    <col min="3586" max="3586" width="18.28515625" style="112" customWidth="1"/>
    <col min="3587" max="3587" width="12.140625" style="112" customWidth="1"/>
    <col min="3588" max="3588" width="16.85546875" style="112" customWidth="1"/>
    <col min="3589" max="3589" width="12.140625" style="112" customWidth="1"/>
    <col min="3590" max="3590" width="15.7109375" style="112" customWidth="1"/>
    <col min="3591" max="3591" width="13" style="112" customWidth="1"/>
    <col min="3592" max="3592" width="13.140625" style="112" customWidth="1"/>
    <col min="3593" max="3593" width="13.28515625" style="112" customWidth="1"/>
    <col min="3594" max="3597" width="0" style="112" hidden="1" customWidth="1"/>
    <col min="3598" max="3840" width="9.140625" style="112"/>
    <col min="3841" max="3841" width="5.140625" style="112" customWidth="1"/>
    <col min="3842" max="3842" width="18.28515625" style="112" customWidth="1"/>
    <col min="3843" max="3843" width="12.140625" style="112" customWidth="1"/>
    <col min="3844" max="3844" width="16.85546875" style="112" customWidth="1"/>
    <col min="3845" max="3845" width="12.140625" style="112" customWidth="1"/>
    <col min="3846" max="3846" width="15.7109375" style="112" customWidth="1"/>
    <col min="3847" max="3847" width="13" style="112" customWidth="1"/>
    <col min="3848" max="3848" width="13.140625" style="112" customWidth="1"/>
    <col min="3849" max="3849" width="13.28515625" style="112" customWidth="1"/>
    <col min="3850" max="3853" width="0" style="112" hidden="1" customWidth="1"/>
    <col min="3854" max="4096" width="9.140625" style="112"/>
    <col min="4097" max="4097" width="5.140625" style="112" customWidth="1"/>
    <col min="4098" max="4098" width="18.28515625" style="112" customWidth="1"/>
    <col min="4099" max="4099" width="12.140625" style="112" customWidth="1"/>
    <col min="4100" max="4100" width="16.85546875" style="112" customWidth="1"/>
    <col min="4101" max="4101" width="12.140625" style="112" customWidth="1"/>
    <col min="4102" max="4102" width="15.7109375" style="112" customWidth="1"/>
    <col min="4103" max="4103" width="13" style="112" customWidth="1"/>
    <col min="4104" max="4104" width="13.140625" style="112" customWidth="1"/>
    <col min="4105" max="4105" width="13.28515625" style="112" customWidth="1"/>
    <col min="4106" max="4109" width="0" style="112" hidden="1" customWidth="1"/>
    <col min="4110" max="4352" width="9.140625" style="112"/>
    <col min="4353" max="4353" width="5.140625" style="112" customWidth="1"/>
    <col min="4354" max="4354" width="18.28515625" style="112" customWidth="1"/>
    <col min="4355" max="4355" width="12.140625" style="112" customWidth="1"/>
    <col min="4356" max="4356" width="16.85546875" style="112" customWidth="1"/>
    <col min="4357" max="4357" width="12.140625" style="112" customWidth="1"/>
    <col min="4358" max="4358" width="15.7109375" style="112" customWidth="1"/>
    <col min="4359" max="4359" width="13" style="112" customWidth="1"/>
    <col min="4360" max="4360" width="13.140625" style="112" customWidth="1"/>
    <col min="4361" max="4361" width="13.28515625" style="112" customWidth="1"/>
    <col min="4362" max="4365" width="0" style="112" hidden="1" customWidth="1"/>
    <col min="4366" max="4608" width="9.140625" style="112"/>
    <col min="4609" max="4609" width="5.140625" style="112" customWidth="1"/>
    <col min="4610" max="4610" width="18.28515625" style="112" customWidth="1"/>
    <col min="4611" max="4611" width="12.140625" style="112" customWidth="1"/>
    <col min="4612" max="4612" width="16.85546875" style="112" customWidth="1"/>
    <col min="4613" max="4613" width="12.140625" style="112" customWidth="1"/>
    <col min="4614" max="4614" width="15.7109375" style="112" customWidth="1"/>
    <col min="4615" max="4615" width="13" style="112" customWidth="1"/>
    <col min="4616" max="4616" width="13.140625" style="112" customWidth="1"/>
    <col min="4617" max="4617" width="13.28515625" style="112" customWidth="1"/>
    <col min="4618" max="4621" width="0" style="112" hidden="1" customWidth="1"/>
    <col min="4622" max="4864" width="9.140625" style="112"/>
    <col min="4865" max="4865" width="5.140625" style="112" customWidth="1"/>
    <col min="4866" max="4866" width="18.28515625" style="112" customWidth="1"/>
    <col min="4867" max="4867" width="12.140625" style="112" customWidth="1"/>
    <col min="4868" max="4868" width="16.85546875" style="112" customWidth="1"/>
    <col min="4869" max="4869" width="12.140625" style="112" customWidth="1"/>
    <col min="4870" max="4870" width="15.7109375" style="112" customWidth="1"/>
    <col min="4871" max="4871" width="13" style="112" customWidth="1"/>
    <col min="4872" max="4872" width="13.140625" style="112" customWidth="1"/>
    <col min="4873" max="4873" width="13.28515625" style="112" customWidth="1"/>
    <col min="4874" max="4877" width="0" style="112" hidden="1" customWidth="1"/>
    <col min="4878" max="5120" width="9.140625" style="112"/>
    <col min="5121" max="5121" width="5.140625" style="112" customWidth="1"/>
    <col min="5122" max="5122" width="18.28515625" style="112" customWidth="1"/>
    <col min="5123" max="5123" width="12.140625" style="112" customWidth="1"/>
    <col min="5124" max="5124" width="16.85546875" style="112" customWidth="1"/>
    <col min="5125" max="5125" width="12.140625" style="112" customWidth="1"/>
    <col min="5126" max="5126" width="15.7109375" style="112" customWidth="1"/>
    <col min="5127" max="5127" width="13" style="112" customWidth="1"/>
    <col min="5128" max="5128" width="13.140625" style="112" customWidth="1"/>
    <col min="5129" max="5129" width="13.28515625" style="112" customWidth="1"/>
    <col min="5130" max="5133" width="0" style="112" hidden="1" customWidth="1"/>
    <col min="5134" max="5376" width="9.140625" style="112"/>
    <col min="5377" max="5377" width="5.140625" style="112" customWidth="1"/>
    <col min="5378" max="5378" width="18.28515625" style="112" customWidth="1"/>
    <col min="5379" max="5379" width="12.140625" style="112" customWidth="1"/>
    <col min="5380" max="5380" width="16.85546875" style="112" customWidth="1"/>
    <col min="5381" max="5381" width="12.140625" style="112" customWidth="1"/>
    <col min="5382" max="5382" width="15.7109375" style="112" customWidth="1"/>
    <col min="5383" max="5383" width="13" style="112" customWidth="1"/>
    <col min="5384" max="5384" width="13.140625" style="112" customWidth="1"/>
    <col min="5385" max="5385" width="13.28515625" style="112" customWidth="1"/>
    <col min="5386" max="5389" width="0" style="112" hidden="1" customWidth="1"/>
    <col min="5390" max="5632" width="9.140625" style="112"/>
    <col min="5633" max="5633" width="5.140625" style="112" customWidth="1"/>
    <col min="5634" max="5634" width="18.28515625" style="112" customWidth="1"/>
    <col min="5635" max="5635" width="12.140625" style="112" customWidth="1"/>
    <col min="5636" max="5636" width="16.85546875" style="112" customWidth="1"/>
    <col min="5637" max="5637" width="12.140625" style="112" customWidth="1"/>
    <col min="5638" max="5638" width="15.7109375" style="112" customWidth="1"/>
    <col min="5639" max="5639" width="13" style="112" customWidth="1"/>
    <col min="5640" max="5640" width="13.140625" style="112" customWidth="1"/>
    <col min="5641" max="5641" width="13.28515625" style="112" customWidth="1"/>
    <col min="5642" max="5645" width="0" style="112" hidden="1" customWidth="1"/>
    <col min="5646" max="5888" width="9.140625" style="112"/>
    <col min="5889" max="5889" width="5.140625" style="112" customWidth="1"/>
    <col min="5890" max="5890" width="18.28515625" style="112" customWidth="1"/>
    <col min="5891" max="5891" width="12.140625" style="112" customWidth="1"/>
    <col min="5892" max="5892" width="16.85546875" style="112" customWidth="1"/>
    <col min="5893" max="5893" width="12.140625" style="112" customWidth="1"/>
    <col min="5894" max="5894" width="15.7109375" style="112" customWidth="1"/>
    <col min="5895" max="5895" width="13" style="112" customWidth="1"/>
    <col min="5896" max="5896" width="13.140625" style="112" customWidth="1"/>
    <col min="5897" max="5897" width="13.28515625" style="112" customWidth="1"/>
    <col min="5898" max="5901" width="0" style="112" hidden="1" customWidth="1"/>
    <col min="5902" max="6144" width="9.140625" style="112"/>
    <col min="6145" max="6145" width="5.140625" style="112" customWidth="1"/>
    <col min="6146" max="6146" width="18.28515625" style="112" customWidth="1"/>
    <col min="6147" max="6147" width="12.140625" style="112" customWidth="1"/>
    <col min="6148" max="6148" width="16.85546875" style="112" customWidth="1"/>
    <col min="6149" max="6149" width="12.140625" style="112" customWidth="1"/>
    <col min="6150" max="6150" width="15.7109375" style="112" customWidth="1"/>
    <col min="6151" max="6151" width="13" style="112" customWidth="1"/>
    <col min="6152" max="6152" width="13.140625" style="112" customWidth="1"/>
    <col min="6153" max="6153" width="13.28515625" style="112" customWidth="1"/>
    <col min="6154" max="6157" width="0" style="112" hidden="1" customWidth="1"/>
    <col min="6158" max="6400" width="9.140625" style="112"/>
    <col min="6401" max="6401" width="5.140625" style="112" customWidth="1"/>
    <col min="6402" max="6402" width="18.28515625" style="112" customWidth="1"/>
    <col min="6403" max="6403" width="12.140625" style="112" customWidth="1"/>
    <col min="6404" max="6404" width="16.85546875" style="112" customWidth="1"/>
    <col min="6405" max="6405" width="12.140625" style="112" customWidth="1"/>
    <col min="6406" max="6406" width="15.7109375" style="112" customWidth="1"/>
    <col min="6407" max="6407" width="13" style="112" customWidth="1"/>
    <col min="6408" max="6408" width="13.140625" style="112" customWidth="1"/>
    <col min="6409" max="6409" width="13.28515625" style="112" customWidth="1"/>
    <col min="6410" max="6413" width="0" style="112" hidden="1" customWidth="1"/>
    <col min="6414" max="6656" width="9.140625" style="112"/>
    <col min="6657" max="6657" width="5.140625" style="112" customWidth="1"/>
    <col min="6658" max="6658" width="18.28515625" style="112" customWidth="1"/>
    <col min="6659" max="6659" width="12.140625" style="112" customWidth="1"/>
    <col min="6660" max="6660" width="16.85546875" style="112" customWidth="1"/>
    <col min="6661" max="6661" width="12.140625" style="112" customWidth="1"/>
    <col min="6662" max="6662" width="15.7109375" style="112" customWidth="1"/>
    <col min="6663" max="6663" width="13" style="112" customWidth="1"/>
    <col min="6664" max="6664" width="13.140625" style="112" customWidth="1"/>
    <col min="6665" max="6665" width="13.28515625" style="112" customWidth="1"/>
    <col min="6666" max="6669" width="0" style="112" hidden="1" customWidth="1"/>
    <col min="6670" max="6912" width="9.140625" style="112"/>
    <col min="6913" max="6913" width="5.140625" style="112" customWidth="1"/>
    <col min="6914" max="6914" width="18.28515625" style="112" customWidth="1"/>
    <col min="6915" max="6915" width="12.140625" style="112" customWidth="1"/>
    <col min="6916" max="6916" width="16.85546875" style="112" customWidth="1"/>
    <col min="6917" max="6917" width="12.140625" style="112" customWidth="1"/>
    <col min="6918" max="6918" width="15.7109375" style="112" customWidth="1"/>
    <col min="6919" max="6919" width="13" style="112" customWidth="1"/>
    <col min="6920" max="6920" width="13.140625" style="112" customWidth="1"/>
    <col min="6921" max="6921" width="13.28515625" style="112" customWidth="1"/>
    <col min="6922" max="6925" width="0" style="112" hidden="1" customWidth="1"/>
    <col min="6926" max="7168" width="9.140625" style="112"/>
    <col min="7169" max="7169" width="5.140625" style="112" customWidth="1"/>
    <col min="7170" max="7170" width="18.28515625" style="112" customWidth="1"/>
    <col min="7171" max="7171" width="12.140625" style="112" customWidth="1"/>
    <col min="7172" max="7172" width="16.85546875" style="112" customWidth="1"/>
    <col min="7173" max="7173" width="12.140625" style="112" customWidth="1"/>
    <col min="7174" max="7174" width="15.7109375" style="112" customWidth="1"/>
    <col min="7175" max="7175" width="13" style="112" customWidth="1"/>
    <col min="7176" max="7176" width="13.140625" style="112" customWidth="1"/>
    <col min="7177" max="7177" width="13.28515625" style="112" customWidth="1"/>
    <col min="7178" max="7181" width="0" style="112" hidden="1" customWidth="1"/>
    <col min="7182" max="7424" width="9.140625" style="112"/>
    <col min="7425" max="7425" width="5.140625" style="112" customWidth="1"/>
    <col min="7426" max="7426" width="18.28515625" style="112" customWidth="1"/>
    <col min="7427" max="7427" width="12.140625" style="112" customWidth="1"/>
    <col min="7428" max="7428" width="16.85546875" style="112" customWidth="1"/>
    <col min="7429" max="7429" width="12.140625" style="112" customWidth="1"/>
    <col min="7430" max="7430" width="15.7109375" style="112" customWidth="1"/>
    <col min="7431" max="7431" width="13" style="112" customWidth="1"/>
    <col min="7432" max="7432" width="13.140625" style="112" customWidth="1"/>
    <col min="7433" max="7433" width="13.28515625" style="112" customWidth="1"/>
    <col min="7434" max="7437" width="0" style="112" hidden="1" customWidth="1"/>
    <col min="7438" max="7680" width="9.140625" style="112"/>
    <col min="7681" max="7681" width="5.140625" style="112" customWidth="1"/>
    <col min="7682" max="7682" width="18.28515625" style="112" customWidth="1"/>
    <col min="7683" max="7683" width="12.140625" style="112" customWidth="1"/>
    <col min="7684" max="7684" width="16.85546875" style="112" customWidth="1"/>
    <col min="7685" max="7685" width="12.140625" style="112" customWidth="1"/>
    <col min="7686" max="7686" width="15.7109375" style="112" customWidth="1"/>
    <col min="7687" max="7687" width="13" style="112" customWidth="1"/>
    <col min="7688" max="7688" width="13.140625" style="112" customWidth="1"/>
    <col min="7689" max="7689" width="13.28515625" style="112" customWidth="1"/>
    <col min="7690" max="7693" width="0" style="112" hidden="1" customWidth="1"/>
    <col min="7694" max="7936" width="9.140625" style="112"/>
    <col min="7937" max="7937" width="5.140625" style="112" customWidth="1"/>
    <col min="7938" max="7938" width="18.28515625" style="112" customWidth="1"/>
    <col min="7939" max="7939" width="12.140625" style="112" customWidth="1"/>
    <col min="7940" max="7940" width="16.85546875" style="112" customWidth="1"/>
    <col min="7941" max="7941" width="12.140625" style="112" customWidth="1"/>
    <col min="7942" max="7942" width="15.7109375" style="112" customWidth="1"/>
    <col min="7943" max="7943" width="13" style="112" customWidth="1"/>
    <col min="7944" max="7944" width="13.140625" style="112" customWidth="1"/>
    <col min="7945" max="7945" width="13.28515625" style="112" customWidth="1"/>
    <col min="7946" max="7949" width="0" style="112" hidden="1" customWidth="1"/>
    <col min="7950" max="8192" width="9.140625" style="112"/>
    <col min="8193" max="8193" width="5.140625" style="112" customWidth="1"/>
    <col min="8194" max="8194" width="18.28515625" style="112" customWidth="1"/>
    <col min="8195" max="8195" width="12.140625" style="112" customWidth="1"/>
    <col min="8196" max="8196" width="16.85546875" style="112" customWidth="1"/>
    <col min="8197" max="8197" width="12.140625" style="112" customWidth="1"/>
    <col min="8198" max="8198" width="15.7109375" style="112" customWidth="1"/>
    <col min="8199" max="8199" width="13" style="112" customWidth="1"/>
    <col min="8200" max="8200" width="13.140625" style="112" customWidth="1"/>
    <col min="8201" max="8201" width="13.28515625" style="112" customWidth="1"/>
    <col min="8202" max="8205" width="0" style="112" hidden="1" customWidth="1"/>
    <col min="8206" max="8448" width="9.140625" style="112"/>
    <col min="8449" max="8449" width="5.140625" style="112" customWidth="1"/>
    <col min="8450" max="8450" width="18.28515625" style="112" customWidth="1"/>
    <col min="8451" max="8451" width="12.140625" style="112" customWidth="1"/>
    <col min="8452" max="8452" width="16.85546875" style="112" customWidth="1"/>
    <col min="8453" max="8453" width="12.140625" style="112" customWidth="1"/>
    <col min="8454" max="8454" width="15.7109375" style="112" customWidth="1"/>
    <col min="8455" max="8455" width="13" style="112" customWidth="1"/>
    <col min="8456" max="8456" width="13.140625" style="112" customWidth="1"/>
    <col min="8457" max="8457" width="13.28515625" style="112" customWidth="1"/>
    <col min="8458" max="8461" width="0" style="112" hidden="1" customWidth="1"/>
    <col min="8462" max="8704" width="9.140625" style="112"/>
    <col min="8705" max="8705" width="5.140625" style="112" customWidth="1"/>
    <col min="8706" max="8706" width="18.28515625" style="112" customWidth="1"/>
    <col min="8707" max="8707" width="12.140625" style="112" customWidth="1"/>
    <col min="8708" max="8708" width="16.85546875" style="112" customWidth="1"/>
    <col min="8709" max="8709" width="12.140625" style="112" customWidth="1"/>
    <col min="8710" max="8710" width="15.7109375" style="112" customWidth="1"/>
    <col min="8711" max="8711" width="13" style="112" customWidth="1"/>
    <col min="8712" max="8712" width="13.140625" style="112" customWidth="1"/>
    <col min="8713" max="8713" width="13.28515625" style="112" customWidth="1"/>
    <col min="8714" max="8717" width="0" style="112" hidden="1" customWidth="1"/>
    <col min="8718" max="8960" width="9.140625" style="112"/>
    <col min="8961" max="8961" width="5.140625" style="112" customWidth="1"/>
    <col min="8962" max="8962" width="18.28515625" style="112" customWidth="1"/>
    <col min="8963" max="8963" width="12.140625" style="112" customWidth="1"/>
    <col min="8964" max="8964" width="16.85546875" style="112" customWidth="1"/>
    <col min="8965" max="8965" width="12.140625" style="112" customWidth="1"/>
    <col min="8966" max="8966" width="15.7109375" style="112" customWidth="1"/>
    <col min="8967" max="8967" width="13" style="112" customWidth="1"/>
    <col min="8968" max="8968" width="13.140625" style="112" customWidth="1"/>
    <col min="8969" max="8969" width="13.28515625" style="112" customWidth="1"/>
    <col min="8970" max="8973" width="0" style="112" hidden="1" customWidth="1"/>
    <col min="8974" max="9216" width="9.140625" style="112"/>
    <col min="9217" max="9217" width="5.140625" style="112" customWidth="1"/>
    <col min="9218" max="9218" width="18.28515625" style="112" customWidth="1"/>
    <col min="9219" max="9219" width="12.140625" style="112" customWidth="1"/>
    <col min="9220" max="9220" width="16.85546875" style="112" customWidth="1"/>
    <col min="9221" max="9221" width="12.140625" style="112" customWidth="1"/>
    <col min="9222" max="9222" width="15.7109375" style="112" customWidth="1"/>
    <col min="9223" max="9223" width="13" style="112" customWidth="1"/>
    <col min="9224" max="9224" width="13.140625" style="112" customWidth="1"/>
    <col min="9225" max="9225" width="13.28515625" style="112" customWidth="1"/>
    <col min="9226" max="9229" width="0" style="112" hidden="1" customWidth="1"/>
    <col min="9230" max="9472" width="9.140625" style="112"/>
    <col min="9473" max="9473" width="5.140625" style="112" customWidth="1"/>
    <col min="9474" max="9474" width="18.28515625" style="112" customWidth="1"/>
    <col min="9475" max="9475" width="12.140625" style="112" customWidth="1"/>
    <col min="9476" max="9476" width="16.85546875" style="112" customWidth="1"/>
    <col min="9477" max="9477" width="12.140625" style="112" customWidth="1"/>
    <col min="9478" max="9478" width="15.7109375" style="112" customWidth="1"/>
    <col min="9479" max="9479" width="13" style="112" customWidth="1"/>
    <col min="9480" max="9480" width="13.140625" style="112" customWidth="1"/>
    <col min="9481" max="9481" width="13.28515625" style="112" customWidth="1"/>
    <col min="9482" max="9485" width="0" style="112" hidden="1" customWidth="1"/>
    <col min="9486" max="9728" width="9.140625" style="112"/>
    <col min="9729" max="9729" width="5.140625" style="112" customWidth="1"/>
    <col min="9730" max="9730" width="18.28515625" style="112" customWidth="1"/>
    <col min="9731" max="9731" width="12.140625" style="112" customWidth="1"/>
    <col min="9732" max="9732" width="16.85546875" style="112" customWidth="1"/>
    <col min="9733" max="9733" width="12.140625" style="112" customWidth="1"/>
    <col min="9734" max="9734" width="15.7109375" style="112" customWidth="1"/>
    <col min="9735" max="9735" width="13" style="112" customWidth="1"/>
    <col min="9736" max="9736" width="13.140625" style="112" customWidth="1"/>
    <col min="9737" max="9737" width="13.28515625" style="112" customWidth="1"/>
    <col min="9738" max="9741" width="0" style="112" hidden="1" customWidth="1"/>
    <col min="9742" max="9984" width="9.140625" style="112"/>
    <col min="9985" max="9985" width="5.140625" style="112" customWidth="1"/>
    <col min="9986" max="9986" width="18.28515625" style="112" customWidth="1"/>
    <col min="9987" max="9987" width="12.140625" style="112" customWidth="1"/>
    <col min="9988" max="9988" width="16.85546875" style="112" customWidth="1"/>
    <col min="9989" max="9989" width="12.140625" style="112" customWidth="1"/>
    <col min="9990" max="9990" width="15.7109375" style="112" customWidth="1"/>
    <col min="9991" max="9991" width="13" style="112" customWidth="1"/>
    <col min="9992" max="9992" width="13.140625" style="112" customWidth="1"/>
    <col min="9993" max="9993" width="13.28515625" style="112" customWidth="1"/>
    <col min="9994" max="9997" width="0" style="112" hidden="1" customWidth="1"/>
    <col min="9998" max="10240" width="9.140625" style="112"/>
    <col min="10241" max="10241" width="5.140625" style="112" customWidth="1"/>
    <col min="10242" max="10242" width="18.28515625" style="112" customWidth="1"/>
    <col min="10243" max="10243" width="12.140625" style="112" customWidth="1"/>
    <col min="10244" max="10244" width="16.85546875" style="112" customWidth="1"/>
    <col min="10245" max="10245" width="12.140625" style="112" customWidth="1"/>
    <col min="10246" max="10246" width="15.7109375" style="112" customWidth="1"/>
    <col min="10247" max="10247" width="13" style="112" customWidth="1"/>
    <col min="10248" max="10248" width="13.140625" style="112" customWidth="1"/>
    <col min="10249" max="10249" width="13.28515625" style="112" customWidth="1"/>
    <col min="10250" max="10253" width="0" style="112" hidden="1" customWidth="1"/>
    <col min="10254" max="10496" width="9.140625" style="112"/>
    <col min="10497" max="10497" width="5.140625" style="112" customWidth="1"/>
    <col min="10498" max="10498" width="18.28515625" style="112" customWidth="1"/>
    <col min="10499" max="10499" width="12.140625" style="112" customWidth="1"/>
    <col min="10500" max="10500" width="16.85546875" style="112" customWidth="1"/>
    <col min="10501" max="10501" width="12.140625" style="112" customWidth="1"/>
    <col min="10502" max="10502" width="15.7109375" style="112" customWidth="1"/>
    <col min="10503" max="10503" width="13" style="112" customWidth="1"/>
    <col min="10504" max="10504" width="13.140625" style="112" customWidth="1"/>
    <col min="10505" max="10505" width="13.28515625" style="112" customWidth="1"/>
    <col min="10506" max="10509" width="0" style="112" hidden="1" customWidth="1"/>
    <col min="10510" max="10752" width="9.140625" style="112"/>
    <col min="10753" max="10753" width="5.140625" style="112" customWidth="1"/>
    <col min="10754" max="10754" width="18.28515625" style="112" customWidth="1"/>
    <col min="10755" max="10755" width="12.140625" style="112" customWidth="1"/>
    <col min="10756" max="10756" width="16.85546875" style="112" customWidth="1"/>
    <col min="10757" max="10757" width="12.140625" style="112" customWidth="1"/>
    <col min="10758" max="10758" width="15.7109375" style="112" customWidth="1"/>
    <col min="10759" max="10759" width="13" style="112" customWidth="1"/>
    <col min="10760" max="10760" width="13.140625" style="112" customWidth="1"/>
    <col min="10761" max="10761" width="13.28515625" style="112" customWidth="1"/>
    <col min="10762" max="10765" width="0" style="112" hidden="1" customWidth="1"/>
    <col min="10766" max="11008" width="9.140625" style="112"/>
    <col min="11009" max="11009" width="5.140625" style="112" customWidth="1"/>
    <col min="11010" max="11010" width="18.28515625" style="112" customWidth="1"/>
    <col min="11011" max="11011" width="12.140625" style="112" customWidth="1"/>
    <col min="11012" max="11012" width="16.85546875" style="112" customWidth="1"/>
    <col min="11013" max="11013" width="12.140625" style="112" customWidth="1"/>
    <col min="11014" max="11014" width="15.7109375" style="112" customWidth="1"/>
    <col min="11015" max="11015" width="13" style="112" customWidth="1"/>
    <col min="11016" max="11016" width="13.140625" style="112" customWidth="1"/>
    <col min="11017" max="11017" width="13.28515625" style="112" customWidth="1"/>
    <col min="11018" max="11021" width="0" style="112" hidden="1" customWidth="1"/>
    <col min="11022" max="11264" width="9.140625" style="112"/>
    <col min="11265" max="11265" width="5.140625" style="112" customWidth="1"/>
    <col min="11266" max="11266" width="18.28515625" style="112" customWidth="1"/>
    <col min="11267" max="11267" width="12.140625" style="112" customWidth="1"/>
    <col min="11268" max="11268" width="16.85546875" style="112" customWidth="1"/>
    <col min="11269" max="11269" width="12.140625" style="112" customWidth="1"/>
    <col min="11270" max="11270" width="15.7109375" style="112" customWidth="1"/>
    <col min="11271" max="11271" width="13" style="112" customWidth="1"/>
    <col min="11272" max="11272" width="13.140625" style="112" customWidth="1"/>
    <col min="11273" max="11273" width="13.28515625" style="112" customWidth="1"/>
    <col min="11274" max="11277" width="0" style="112" hidden="1" customWidth="1"/>
    <col min="11278" max="11520" width="9.140625" style="112"/>
    <col min="11521" max="11521" width="5.140625" style="112" customWidth="1"/>
    <col min="11522" max="11522" width="18.28515625" style="112" customWidth="1"/>
    <col min="11523" max="11523" width="12.140625" style="112" customWidth="1"/>
    <col min="11524" max="11524" width="16.85546875" style="112" customWidth="1"/>
    <col min="11525" max="11525" width="12.140625" style="112" customWidth="1"/>
    <col min="11526" max="11526" width="15.7109375" style="112" customWidth="1"/>
    <col min="11527" max="11527" width="13" style="112" customWidth="1"/>
    <col min="11528" max="11528" width="13.140625" style="112" customWidth="1"/>
    <col min="11529" max="11529" width="13.28515625" style="112" customWidth="1"/>
    <col min="11530" max="11533" width="0" style="112" hidden="1" customWidth="1"/>
    <col min="11534" max="11776" width="9.140625" style="112"/>
    <col min="11777" max="11777" width="5.140625" style="112" customWidth="1"/>
    <col min="11778" max="11778" width="18.28515625" style="112" customWidth="1"/>
    <col min="11779" max="11779" width="12.140625" style="112" customWidth="1"/>
    <col min="11780" max="11780" width="16.85546875" style="112" customWidth="1"/>
    <col min="11781" max="11781" width="12.140625" style="112" customWidth="1"/>
    <col min="11782" max="11782" width="15.7109375" style="112" customWidth="1"/>
    <col min="11783" max="11783" width="13" style="112" customWidth="1"/>
    <col min="11784" max="11784" width="13.140625" style="112" customWidth="1"/>
    <col min="11785" max="11785" width="13.28515625" style="112" customWidth="1"/>
    <col min="11786" max="11789" width="0" style="112" hidden="1" customWidth="1"/>
    <col min="11790" max="12032" width="9.140625" style="112"/>
    <col min="12033" max="12033" width="5.140625" style="112" customWidth="1"/>
    <col min="12034" max="12034" width="18.28515625" style="112" customWidth="1"/>
    <col min="12035" max="12035" width="12.140625" style="112" customWidth="1"/>
    <col min="12036" max="12036" width="16.85546875" style="112" customWidth="1"/>
    <col min="12037" max="12037" width="12.140625" style="112" customWidth="1"/>
    <col min="12038" max="12038" width="15.7109375" style="112" customWidth="1"/>
    <col min="12039" max="12039" width="13" style="112" customWidth="1"/>
    <col min="12040" max="12040" width="13.140625" style="112" customWidth="1"/>
    <col min="12041" max="12041" width="13.28515625" style="112" customWidth="1"/>
    <col min="12042" max="12045" width="0" style="112" hidden="1" customWidth="1"/>
    <col min="12046" max="12288" width="9.140625" style="112"/>
    <col min="12289" max="12289" width="5.140625" style="112" customWidth="1"/>
    <col min="12290" max="12290" width="18.28515625" style="112" customWidth="1"/>
    <col min="12291" max="12291" width="12.140625" style="112" customWidth="1"/>
    <col min="12292" max="12292" width="16.85546875" style="112" customWidth="1"/>
    <col min="12293" max="12293" width="12.140625" style="112" customWidth="1"/>
    <col min="12294" max="12294" width="15.7109375" style="112" customWidth="1"/>
    <col min="12295" max="12295" width="13" style="112" customWidth="1"/>
    <col min="12296" max="12296" width="13.140625" style="112" customWidth="1"/>
    <col min="12297" max="12297" width="13.28515625" style="112" customWidth="1"/>
    <col min="12298" max="12301" width="0" style="112" hidden="1" customWidth="1"/>
    <col min="12302" max="12544" width="9.140625" style="112"/>
    <col min="12545" max="12545" width="5.140625" style="112" customWidth="1"/>
    <col min="12546" max="12546" width="18.28515625" style="112" customWidth="1"/>
    <col min="12547" max="12547" width="12.140625" style="112" customWidth="1"/>
    <col min="12548" max="12548" width="16.85546875" style="112" customWidth="1"/>
    <col min="12549" max="12549" width="12.140625" style="112" customWidth="1"/>
    <col min="12550" max="12550" width="15.7109375" style="112" customWidth="1"/>
    <col min="12551" max="12551" width="13" style="112" customWidth="1"/>
    <col min="12552" max="12552" width="13.140625" style="112" customWidth="1"/>
    <col min="12553" max="12553" width="13.28515625" style="112" customWidth="1"/>
    <col min="12554" max="12557" width="0" style="112" hidden="1" customWidth="1"/>
    <col min="12558" max="12800" width="9.140625" style="112"/>
    <col min="12801" max="12801" width="5.140625" style="112" customWidth="1"/>
    <col min="12802" max="12802" width="18.28515625" style="112" customWidth="1"/>
    <col min="12803" max="12803" width="12.140625" style="112" customWidth="1"/>
    <col min="12804" max="12804" width="16.85546875" style="112" customWidth="1"/>
    <col min="12805" max="12805" width="12.140625" style="112" customWidth="1"/>
    <col min="12806" max="12806" width="15.7109375" style="112" customWidth="1"/>
    <col min="12807" max="12807" width="13" style="112" customWidth="1"/>
    <col min="12808" max="12808" width="13.140625" style="112" customWidth="1"/>
    <col min="12809" max="12809" width="13.28515625" style="112" customWidth="1"/>
    <col min="12810" max="12813" width="0" style="112" hidden="1" customWidth="1"/>
    <col min="12814" max="13056" width="9.140625" style="112"/>
    <col min="13057" max="13057" width="5.140625" style="112" customWidth="1"/>
    <col min="13058" max="13058" width="18.28515625" style="112" customWidth="1"/>
    <col min="13059" max="13059" width="12.140625" style="112" customWidth="1"/>
    <col min="13060" max="13060" width="16.85546875" style="112" customWidth="1"/>
    <col min="13061" max="13061" width="12.140625" style="112" customWidth="1"/>
    <col min="13062" max="13062" width="15.7109375" style="112" customWidth="1"/>
    <col min="13063" max="13063" width="13" style="112" customWidth="1"/>
    <col min="13064" max="13064" width="13.140625" style="112" customWidth="1"/>
    <col min="13065" max="13065" width="13.28515625" style="112" customWidth="1"/>
    <col min="13066" max="13069" width="0" style="112" hidden="1" customWidth="1"/>
    <col min="13070" max="13312" width="9.140625" style="112"/>
    <col min="13313" max="13313" width="5.140625" style="112" customWidth="1"/>
    <col min="13314" max="13314" width="18.28515625" style="112" customWidth="1"/>
    <col min="13315" max="13315" width="12.140625" style="112" customWidth="1"/>
    <col min="13316" max="13316" width="16.85546875" style="112" customWidth="1"/>
    <col min="13317" max="13317" width="12.140625" style="112" customWidth="1"/>
    <col min="13318" max="13318" width="15.7109375" style="112" customWidth="1"/>
    <col min="13319" max="13319" width="13" style="112" customWidth="1"/>
    <col min="13320" max="13320" width="13.140625" style="112" customWidth="1"/>
    <col min="13321" max="13321" width="13.28515625" style="112" customWidth="1"/>
    <col min="13322" max="13325" width="0" style="112" hidden="1" customWidth="1"/>
    <col min="13326" max="13568" width="9.140625" style="112"/>
    <col min="13569" max="13569" width="5.140625" style="112" customWidth="1"/>
    <col min="13570" max="13570" width="18.28515625" style="112" customWidth="1"/>
    <col min="13571" max="13571" width="12.140625" style="112" customWidth="1"/>
    <col min="13572" max="13572" width="16.85546875" style="112" customWidth="1"/>
    <col min="13573" max="13573" width="12.140625" style="112" customWidth="1"/>
    <col min="13574" max="13574" width="15.7109375" style="112" customWidth="1"/>
    <col min="13575" max="13575" width="13" style="112" customWidth="1"/>
    <col min="13576" max="13576" width="13.140625" style="112" customWidth="1"/>
    <col min="13577" max="13577" width="13.28515625" style="112" customWidth="1"/>
    <col min="13578" max="13581" width="0" style="112" hidden="1" customWidth="1"/>
    <col min="13582" max="13824" width="9.140625" style="112"/>
    <col min="13825" max="13825" width="5.140625" style="112" customWidth="1"/>
    <col min="13826" max="13826" width="18.28515625" style="112" customWidth="1"/>
    <col min="13827" max="13827" width="12.140625" style="112" customWidth="1"/>
    <col min="13828" max="13828" width="16.85546875" style="112" customWidth="1"/>
    <col min="13829" max="13829" width="12.140625" style="112" customWidth="1"/>
    <col min="13830" max="13830" width="15.7109375" style="112" customWidth="1"/>
    <col min="13831" max="13831" width="13" style="112" customWidth="1"/>
    <col min="13832" max="13832" width="13.140625" style="112" customWidth="1"/>
    <col min="13833" max="13833" width="13.28515625" style="112" customWidth="1"/>
    <col min="13834" max="13837" width="0" style="112" hidden="1" customWidth="1"/>
    <col min="13838" max="14080" width="9.140625" style="112"/>
    <col min="14081" max="14081" width="5.140625" style="112" customWidth="1"/>
    <col min="14082" max="14082" width="18.28515625" style="112" customWidth="1"/>
    <col min="14083" max="14083" width="12.140625" style="112" customWidth="1"/>
    <col min="14084" max="14084" width="16.85546875" style="112" customWidth="1"/>
    <col min="14085" max="14085" width="12.140625" style="112" customWidth="1"/>
    <col min="14086" max="14086" width="15.7109375" style="112" customWidth="1"/>
    <col min="14087" max="14087" width="13" style="112" customWidth="1"/>
    <col min="14088" max="14088" width="13.140625" style="112" customWidth="1"/>
    <col min="14089" max="14089" width="13.28515625" style="112" customWidth="1"/>
    <col min="14090" max="14093" width="0" style="112" hidden="1" customWidth="1"/>
    <col min="14094" max="14336" width="9.140625" style="112"/>
    <col min="14337" max="14337" width="5.140625" style="112" customWidth="1"/>
    <col min="14338" max="14338" width="18.28515625" style="112" customWidth="1"/>
    <col min="14339" max="14339" width="12.140625" style="112" customWidth="1"/>
    <col min="14340" max="14340" width="16.85546875" style="112" customWidth="1"/>
    <col min="14341" max="14341" width="12.140625" style="112" customWidth="1"/>
    <col min="14342" max="14342" width="15.7109375" style="112" customWidth="1"/>
    <col min="14343" max="14343" width="13" style="112" customWidth="1"/>
    <col min="14344" max="14344" width="13.140625" style="112" customWidth="1"/>
    <col min="14345" max="14345" width="13.28515625" style="112" customWidth="1"/>
    <col min="14346" max="14349" width="0" style="112" hidden="1" customWidth="1"/>
    <col min="14350" max="14592" width="9.140625" style="112"/>
    <col min="14593" max="14593" width="5.140625" style="112" customWidth="1"/>
    <col min="14594" max="14594" width="18.28515625" style="112" customWidth="1"/>
    <col min="14595" max="14595" width="12.140625" style="112" customWidth="1"/>
    <col min="14596" max="14596" width="16.85546875" style="112" customWidth="1"/>
    <col min="14597" max="14597" width="12.140625" style="112" customWidth="1"/>
    <col min="14598" max="14598" width="15.7109375" style="112" customWidth="1"/>
    <col min="14599" max="14599" width="13" style="112" customWidth="1"/>
    <col min="14600" max="14600" width="13.140625" style="112" customWidth="1"/>
    <col min="14601" max="14601" width="13.28515625" style="112" customWidth="1"/>
    <col min="14602" max="14605" width="0" style="112" hidden="1" customWidth="1"/>
    <col min="14606" max="14848" width="9.140625" style="112"/>
    <col min="14849" max="14849" width="5.140625" style="112" customWidth="1"/>
    <col min="14850" max="14850" width="18.28515625" style="112" customWidth="1"/>
    <col min="14851" max="14851" width="12.140625" style="112" customWidth="1"/>
    <col min="14852" max="14852" width="16.85546875" style="112" customWidth="1"/>
    <col min="14853" max="14853" width="12.140625" style="112" customWidth="1"/>
    <col min="14854" max="14854" width="15.7109375" style="112" customWidth="1"/>
    <col min="14855" max="14855" width="13" style="112" customWidth="1"/>
    <col min="14856" max="14856" width="13.140625" style="112" customWidth="1"/>
    <col min="14857" max="14857" width="13.28515625" style="112" customWidth="1"/>
    <col min="14858" max="14861" width="0" style="112" hidden="1" customWidth="1"/>
    <col min="14862" max="15104" width="9.140625" style="112"/>
    <col min="15105" max="15105" width="5.140625" style="112" customWidth="1"/>
    <col min="15106" max="15106" width="18.28515625" style="112" customWidth="1"/>
    <col min="15107" max="15107" width="12.140625" style="112" customWidth="1"/>
    <col min="15108" max="15108" width="16.85546875" style="112" customWidth="1"/>
    <col min="15109" max="15109" width="12.140625" style="112" customWidth="1"/>
    <col min="15110" max="15110" width="15.7109375" style="112" customWidth="1"/>
    <col min="15111" max="15111" width="13" style="112" customWidth="1"/>
    <col min="15112" max="15112" width="13.140625" style="112" customWidth="1"/>
    <col min="15113" max="15113" width="13.28515625" style="112" customWidth="1"/>
    <col min="15114" max="15117" width="0" style="112" hidden="1" customWidth="1"/>
    <col min="15118" max="15360" width="9.140625" style="112"/>
    <col min="15361" max="15361" width="5.140625" style="112" customWidth="1"/>
    <col min="15362" max="15362" width="18.28515625" style="112" customWidth="1"/>
    <col min="15363" max="15363" width="12.140625" style="112" customWidth="1"/>
    <col min="15364" max="15364" width="16.85546875" style="112" customWidth="1"/>
    <col min="15365" max="15365" width="12.140625" style="112" customWidth="1"/>
    <col min="15366" max="15366" width="15.7109375" style="112" customWidth="1"/>
    <col min="15367" max="15367" width="13" style="112" customWidth="1"/>
    <col min="15368" max="15368" width="13.140625" style="112" customWidth="1"/>
    <col min="15369" max="15369" width="13.28515625" style="112" customWidth="1"/>
    <col min="15370" max="15373" width="0" style="112" hidden="1" customWidth="1"/>
    <col min="15374" max="15616" width="9.140625" style="112"/>
    <col min="15617" max="15617" width="5.140625" style="112" customWidth="1"/>
    <col min="15618" max="15618" width="18.28515625" style="112" customWidth="1"/>
    <col min="15619" max="15619" width="12.140625" style="112" customWidth="1"/>
    <col min="15620" max="15620" width="16.85546875" style="112" customWidth="1"/>
    <col min="15621" max="15621" width="12.140625" style="112" customWidth="1"/>
    <col min="15622" max="15622" width="15.7109375" style="112" customWidth="1"/>
    <col min="15623" max="15623" width="13" style="112" customWidth="1"/>
    <col min="15624" max="15624" width="13.140625" style="112" customWidth="1"/>
    <col min="15625" max="15625" width="13.28515625" style="112" customWidth="1"/>
    <col min="15626" max="15629" width="0" style="112" hidden="1" customWidth="1"/>
    <col min="15630" max="15872" width="9.140625" style="112"/>
    <col min="15873" max="15873" width="5.140625" style="112" customWidth="1"/>
    <col min="15874" max="15874" width="18.28515625" style="112" customWidth="1"/>
    <col min="15875" max="15875" width="12.140625" style="112" customWidth="1"/>
    <col min="15876" max="15876" width="16.85546875" style="112" customWidth="1"/>
    <col min="15877" max="15877" width="12.140625" style="112" customWidth="1"/>
    <col min="15878" max="15878" width="15.7109375" style="112" customWidth="1"/>
    <col min="15879" max="15879" width="13" style="112" customWidth="1"/>
    <col min="15880" max="15880" width="13.140625" style="112" customWidth="1"/>
    <col min="15881" max="15881" width="13.28515625" style="112" customWidth="1"/>
    <col min="15882" max="15885" width="0" style="112" hidden="1" customWidth="1"/>
    <col min="15886" max="16128" width="9.140625" style="112"/>
    <col min="16129" max="16129" width="5.140625" style="112" customWidth="1"/>
    <col min="16130" max="16130" width="18.28515625" style="112" customWidth="1"/>
    <col min="16131" max="16131" width="12.140625" style="112" customWidth="1"/>
    <col min="16132" max="16132" width="16.85546875" style="112" customWidth="1"/>
    <col min="16133" max="16133" width="12.140625" style="112" customWidth="1"/>
    <col min="16134" max="16134" width="15.7109375" style="112" customWidth="1"/>
    <col min="16135" max="16135" width="13" style="112" customWidth="1"/>
    <col min="16136" max="16136" width="13.140625" style="112" customWidth="1"/>
    <col min="16137" max="16137" width="13.28515625" style="112" customWidth="1"/>
    <col min="16138" max="16141" width="0" style="112" hidden="1" customWidth="1"/>
    <col min="16142" max="16384" width="9.140625" style="112"/>
  </cols>
  <sheetData>
    <row r="2" spans="1:14" s="141" customFormat="1" ht="26.25" customHeight="1">
      <c r="B2" s="563" t="s">
        <v>173</v>
      </c>
      <c r="C2" s="563"/>
      <c r="D2" s="563"/>
      <c r="E2" s="563"/>
      <c r="F2" s="563"/>
      <c r="G2" s="563"/>
      <c r="H2" s="563"/>
      <c r="I2" s="563"/>
    </row>
    <row r="3" spans="1:14" ht="13.5" thickBot="1">
      <c r="A3" s="114"/>
      <c r="B3" s="114"/>
      <c r="C3" s="114"/>
      <c r="D3" s="114"/>
      <c r="E3" s="114"/>
      <c r="F3" s="114"/>
      <c r="G3" s="114"/>
      <c r="H3" s="114"/>
      <c r="I3" s="114"/>
    </row>
    <row r="4" spans="1:14" ht="21" customHeight="1">
      <c r="A4" s="552" t="s">
        <v>174</v>
      </c>
      <c r="B4" s="552" t="s">
        <v>175</v>
      </c>
      <c r="C4" s="564" t="s">
        <v>176</v>
      </c>
      <c r="D4" s="564"/>
      <c r="E4" s="564"/>
      <c r="F4" s="564"/>
      <c r="G4" s="564"/>
      <c r="H4" s="564" t="s">
        <v>177</v>
      </c>
      <c r="I4" s="564"/>
      <c r="L4" s="113"/>
    </row>
    <row r="5" spans="1:14" ht="21" customHeight="1">
      <c r="A5" s="553"/>
      <c r="B5" s="553"/>
      <c r="C5" s="557">
        <v>2014</v>
      </c>
      <c r="D5" s="557"/>
      <c r="E5" s="557">
        <v>2015</v>
      </c>
      <c r="F5" s="557"/>
      <c r="G5" s="557"/>
      <c r="H5" s="553" t="s">
        <v>178</v>
      </c>
      <c r="I5" s="553" t="s">
        <v>179</v>
      </c>
      <c r="L5" s="113"/>
    </row>
    <row r="6" spans="1:14" ht="27.75" customHeight="1" thickBot="1">
      <c r="A6" s="554"/>
      <c r="B6" s="554"/>
      <c r="C6" s="118" t="s">
        <v>178</v>
      </c>
      <c r="D6" s="118" t="s">
        <v>180</v>
      </c>
      <c r="E6" s="118" t="s">
        <v>178</v>
      </c>
      <c r="F6" s="118" t="s">
        <v>180</v>
      </c>
      <c r="G6" s="118" t="s">
        <v>181</v>
      </c>
      <c r="H6" s="554"/>
      <c r="I6" s="554"/>
      <c r="L6" s="113"/>
    </row>
    <row r="7" spans="1:14">
      <c r="A7" s="122">
        <v>1</v>
      </c>
      <c r="B7" s="142" t="s">
        <v>182</v>
      </c>
      <c r="C7" s="143">
        <v>800</v>
      </c>
      <c r="D7" s="144">
        <v>0.5</v>
      </c>
      <c r="E7" s="144">
        <v>457</v>
      </c>
      <c r="F7" s="145">
        <f t="shared" ref="F7:F30" si="0">E7/K7*100</f>
        <v>0.26210590914044174</v>
      </c>
      <c r="G7" s="122">
        <f t="shared" ref="G7:G30" si="1">E7-C7</f>
        <v>-343</v>
      </c>
      <c r="H7" s="144">
        <v>94</v>
      </c>
      <c r="I7" s="125">
        <f>H7/E7*100</f>
        <v>20.568927789934357</v>
      </c>
      <c r="J7" s="146"/>
      <c r="K7" s="147">
        <v>174357</v>
      </c>
      <c r="M7" s="112">
        <v>0.2</v>
      </c>
      <c r="N7" s="148"/>
    </row>
    <row r="8" spans="1:14">
      <c r="A8" s="122">
        <v>2</v>
      </c>
      <c r="B8" s="142" t="s">
        <v>2</v>
      </c>
      <c r="C8" s="143">
        <v>281</v>
      </c>
      <c r="D8" s="144">
        <v>0.1</v>
      </c>
      <c r="E8" s="144">
        <v>573</v>
      </c>
      <c r="F8" s="145">
        <f t="shared" si="0"/>
        <v>0.22379140922192453</v>
      </c>
      <c r="G8" s="122">
        <f t="shared" si="1"/>
        <v>292</v>
      </c>
      <c r="H8" s="144">
        <v>22</v>
      </c>
      <c r="I8" s="125">
        <f t="shared" ref="I8:I29" si="2">H8/E8*100</f>
        <v>3.8394415357766145</v>
      </c>
      <c r="J8" s="149"/>
      <c r="K8" s="150">
        <v>256042</v>
      </c>
      <c r="M8" s="112">
        <v>0.2</v>
      </c>
      <c r="N8" s="148"/>
    </row>
    <row r="9" spans="1:14">
      <c r="A9" s="122">
        <v>3</v>
      </c>
      <c r="B9" s="142" t="s">
        <v>3</v>
      </c>
      <c r="C9" s="143">
        <v>136</v>
      </c>
      <c r="D9" s="144">
        <v>0.1</v>
      </c>
      <c r="E9" s="144">
        <v>86</v>
      </c>
      <c r="F9" s="145">
        <f t="shared" si="0"/>
        <v>4.372673839207631E-2</v>
      </c>
      <c r="G9" s="122">
        <f t="shared" si="1"/>
        <v>-50</v>
      </c>
      <c r="H9" s="144">
        <v>10</v>
      </c>
      <c r="I9" s="125">
        <v>0</v>
      </c>
      <c r="J9" s="149"/>
      <c r="K9" s="150">
        <v>196676</v>
      </c>
      <c r="M9" s="112">
        <v>0</v>
      </c>
      <c r="N9" s="148"/>
    </row>
    <row r="10" spans="1:14">
      <c r="A10" s="122">
        <v>4</v>
      </c>
      <c r="B10" s="142" t="s">
        <v>4</v>
      </c>
      <c r="C10" s="143">
        <v>1451</v>
      </c>
      <c r="D10" s="144">
        <v>0.6</v>
      </c>
      <c r="E10" s="144">
        <v>1516</v>
      </c>
      <c r="F10" s="145">
        <f t="shared" si="0"/>
        <v>0.50997066659490298</v>
      </c>
      <c r="G10" s="122">
        <f t="shared" si="1"/>
        <v>65</v>
      </c>
      <c r="H10" s="144">
        <v>297</v>
      </c>
      <c r="I10" s="125">
        <f t="shared" si="2"/>
        <v>19.5910290237467</v>
      </c>
      <c r="J10" s="149"/>
      <c r="K10" s="150">
        <v>297272</v>
      </c>
      <c r="M10" s="112">
        <v>0.5</v>
      </c>
      <c r="N10" s="148"/>
    </row>
    <row r="11" spans="1:14">
      <c r="A11" s="122">
        <v>5</v>
      </c>
      <c r="B11" s="142" t="s">
        <v>5</v>
      </c>
      <c r="C11" s="143">
        <v>1247</v>
      </c>
      <c r="D11" s="144">
        <v>0.5</v>
      </c>
      <c r="E11" s="144">
        <v>4289</v>
      </c>
      <c r="F11" s="145">
        <f t="shared" si="0"/>
        <v>1.3552199191102123</v>
      </c>
      <c r="G11" s="122">
        <f t="shared" si="1"/>
        <v>3042</v>
      </c>
      <c r="H11" s="144">
        <v>331</v>
      </c>
      <c r="I11" s="125">
        <f t="shared" si="2"/>
        <v>7.7174166472371191</v>
      </c>
      <c r="J11" s="149"/>
      <c r="K11" s="150">
        <v>316480</v>
      </c>
      <c r="M11" s="112">
        <v>1.1000000000000001</v>
      </c>
      <c r="N11" s="148"/>
    </row>
    <row r="12" spans="1:14">
      <c r="A12" s="122">
        <v>6</v>
      </c>
      <c r="B12" s="142" t="s">
        <v>6</v>
      </c>
      <c r="C12" s="143">
        <v>542</v>
      </c>
      <c r="D12" s="144">
        <v>0.3</v>
      </c>
      <c r="E12" s="144">
        <v>752</v>
      </c>
      <c r="F12" s="145">
        <f t="shared" si="0"/>
        <v>0.35206157332197247</v>
      </c>
      <c r="G12" s="122">
        <f t="shared" si="1"/>
        <v>210</v>
      </c>
      <c r="H12" s="144">
        <v>18</v>
      </c>
      <c r="I12" s="125">
        <f t="shared" si="2"/>
        <v>2.3936170212765959</v>
      </c>
      <c r="J12" s="149"/>
      <c r="K12" s="150">
        <v>213599</v>
      </c>
      <c r="M12" s="112">
        <v>0.4</v>
      </c>
      <c r="N12" s="148"/>
    </row>
    <row r="13" spans="1:14">
      <c r="A13" s="122">
        <v>7</v>
      </c>
      <c r="B13" s="142" t="s">
        <v>183</v>
      </c>
      <c r="C13" s="143">
        <v>605</v>
      </c>
      <c r="D13" s="144">
        <v>0.3</v>
      </c>
      <c r="E13" s="144">
        <v>907</v>
      </c>
      <c r="F13" s="145">
        <f t="shared" si="0"/>
        <v>0.3663906281559281</v>
      </c>
      <c r="G13" s="122">
        <f t="shared" si="1"/>
        <v>302</v>
      </c>
      <c r="H13" s="144">
        <v>268</v>
      </c>
      <c r="I13" s="125">
        <f t="shared" si="2"/>
        <v>29.547960308710032</v>
      </c>
      <c r="J13" s="149"/>
      <c r="K13" s="150">
        <v>247550</v>
      </c>
      <c r="M13" s="112">
        <v>0.4</v>
      </c>
      <c r="N13" s="148"/>
    </row>
    <row r="14" spans="1:14">
      <c r="A14" s="122">
        <v>8</v>
      </c>
      <c r="B14" s="142" t="s">
        <v>8</v>
      </c>
      <c r="C14" s="143">
        <v>871</v>
      </c>
      <c r="D14" s="144">
        <v>0.5</v>
      </c>
      <c r="E14" s="144">
        <v>1008</v>
      </c>
      <c r="F14" s="145">
        <f t="shared" si="0"/>
        <v>0.48901178867704848</v>
      </c>
      <c r="G14" s="122">
        <f t="shared" si="1"/>
        <v>137</v>
      </c>
      <c r="H14" s="144">
        <v>87</v>
      </c>
      <c r="I14" s="125">
        <f t="shared" si="2"/>
        <v>8.6309523809523814</v>
      </c>
      <c r="J14" s="149"/>
      <c r="K14" s="150">
        <v>206130</v>
      </c>
      <c r="M14" s="112">
        <v>0.5</v>
      </c>
      <c r="N14" s="148"/>
    </row>
    <row r="15" spans="1:14">
      <c r="A15" s="122">
        <v>9</v>
      </c>
      <c r="B15" s="142" t="s">
        <v>184</v>
      </c>
      <c r="C15" s="143">
        <v>206</v>
      </c>
      <c r="D15" s="144">
        <v>0.2</v>
      </c>
      <c r="E15" s="144">
        <v>985</v>
      </c>
      <c r="F15" s="145">
        <f t="shared" si="0"/>
        <v>0.75293146412682876</v>
      </c>
      <c r="G15" s="122">
        <f t="shared" si="1"/>
        <v>779</v>
      </c>
      <c r="H15" s="144">
        <v>399</v>
      </c>
      <c r="I15" s="125">
        <f t="shared" si="2"/>
        <v>40.507614213197968</v>
      </c>
      <c r="J15" s="149"/>
      <c r="K15" s="150">
        <v>130822</v>
      </c>
      <c r="M15" s="112">
        <v>0.6</v>
      </c>
      <c r="N15" s="148"/>
    </row>
    <row r="16" spans="1:14">
      <c r="A16" s="122">
        <v>10</v>
      </c>
      <c r="B16" s="142" t="s">
        <v>9</v>
      </c>
      <c r="C16" s="143">
        <v>250</v>
      </c>
      <c r="D16" s="144">
        <v>0.2</v>
      </c>
      <c r="E16" s="144">
        <v>789</v>
      </c>
      <c r="F16" s="145">
        <f t="shared" si="0"/>
        <v>0.4563621745744379</v>
      </c>
      <c r="G16" s="122">
        <f t="shared" si="1"/>
        <v>539</v>
      </c>
      <c r="H16" s="144">
        <v>6</v>
      </c>
      <c r="I16" s="125">
        <f t="shared" si="2"/>
        <v>0.76045627376425851</v>
      </c>
      <c r="J16" s="149"/>
      <c r="K16" s="150">
        <v>172889</v>
      </c>
      <c r="M16" s="112">
        <v>0.3</v>
      </c>
      <c r="N16" s="148"/>
    </row>
    <row r="17" spans="1:14">
      <c r="A17" s="122">
        <v>11</v>
      </c>
      <c r="B17" s="142" t="s">
        <v>10</v>
      </c>
      <c r="C17" s="143">
        <v>1256</v>
      </c>
      <c r="D17" s="144">
        <v>0.5</v>
      </c>
      <c r="E17" s="144">
        <v>2182</v>
      </c>
      <c r="F17" s="145">
        <f t="shared" si="0"/>
        <v>0.84203539481503775</v>
      </c>
      <c r="G17" s="122">
        <f t="shared" si="1"/>
        <v>926</v>
      </c>
      <c r="H17" s="144">
        <v>76</v>
      </c>
      <c r="I17" s="125">
        <f t="shared" si="2"/>
        <v>3.4830430797433545</v>
      </c>
      <c r="J17" s="149"/>
      <c r="K17" s="150">
        <v>259134</v>
      </c>
      <c r="M17" s="112">
        <v>0.7</v>
      </c>
      <c r="N17" s="148"/>
    </row>
    <row r="18" spans="1:14">
      <c r="A18" s="122">
        <v>12</v>
      </c>
      <c r="B18" s="142" t="s">
        <v>11</v>
      </c>
      <c r="C18" s="143">
        <v>695</v>
      </c>
      <c r="D18" s="144">
        <v>0.3</v>
      </c>
      <c r="E18" s="144">
        <v>3080</v>
      </c>
      <c r="F18" s="145">
        <f t="shared" si="0"/>
        <v>1.2053615106153996</v>
      </c>
      <c r="G18" s="122">
        <f t="shared" si="1"/>
        <v>2385</v>
      </c>
      <c r="H18" s="144">
        <v>4</v>
      </c>
      <c r="I18" s="125">
        <f t="shared" si="2"/>
        <v>0.12987012987012986</v>
      </c>
      <c r="J18" s="149"/>
      <c r="K18" s="150">
        <v>255525</v>
      </c>
      <c r="M18" s="112">
        <v>1.2</v>
      </c>
      <c r="N18" s="148"/>
    </row>
    <row r="19" spans="1:14">
      <c r="A19" s="122">
        <v>13</v>
      </c>
      <c r="B19" s="142" t="s">
        <v>12</v>
      </c>
      <c r="C19" s="143">
        <v>145</v>
      </c>
      <c r="D19" s="144">
        <v>0.1</v>
      </c>
      <c r="E19" s="144">
        <v>462</v>
      </c>
      <c r="F19" s="145">
        <f t="shared" si="0"/>
        <v>0.27399372542507577</v>
      </c>
      <c r="G19" s="122">
        <f t="shared" si="1"/>
        <v>317</v>
      </c>
      <c r="H19" s="144">
        <v>138</v>
      </c>
      <c r="I19" s="125">
        <v>0</v>
      </c>
      <c r="J19" s="149"/>
      <c r="K19" s="150">
        <v>168617</v>
      </c>
      <c r="M19" s="112">
        <v>0.1</v>
      </c>
      <c r="N19" s="148"/>
    </row>
    <row r="20" spans="1:14">
      <c r="A20" s="122">
        <v>14</v>
      </c>
      <c r="B20" s="142" t="s">
        <v>185</v>
      </c>
      <c r="C20" s="143">
        <v>2591</v>
      </c>
      <c r="D20" s="144">
        <v>2.2999999999999998</v>
      </c>
      <c r="E20" s="144">
        <v>411</v>
      </c>
      <c r="F20" s="145">
        <f t="shared" si="0"/>
        <v>0.31628766016391552</v>
      </c>
      <c r="G20" s="122">
        <f t="shared" si="1"/>
        <v>-2180</v>
      </c>
      <c r="H20" s="144">
        <v>0</v>
      </c>
      <c r="I20" s="125">
        <f t="shared" si="2"/>
        <v>0</v>
      </c>
      <c r="J20" s="149"/>
      <c r="K20" s="150">
        <v>129945</v>
      </c>
      <c r="M20" s="112">
        <v>0.3</v>
      </c>
      <c r="N20" s="148"/>
    </row>
    <row r="21" spans="1:14">
      <c r="A21" s="122">
        <v>15</v>
      </c>
      <c r="B21" s="142" t="s">
        <v>186</v>
      </c>
      <c r="C21" s="143">
        <v>416</v>
      </c>
      <c r="D21" s="144">
        <v>1.4</v>
      </c>
      <c r="E21" s="144">
        <v>763</v>
      </c>
      <c r="F21" s="145">
        <f t="shared" si="0"/>
        <v>2.3229617000548011</v>
      </c>
      <c r="G21" s="122">
        <f t="shared" si="1"/>
        <v>347</v>
      </c>
      <c r="H21" s="144">
        <v>0</v>
      </c>
      <c r="I21" s="125">
        <f t="shared" si="2"/>
        <v>0</v>
      </c>
      <c r="J21" s="149"/>
      <c r="K21" s="150">
        <v>32846</v>
      </c>
      <c r="M21" s="112">
        <v>1.7</v>
      </c>
      <c r="N21" s="148"/>
    </row>
    <row r="22" spans="1:14">
      <c r="A22" s="122">
        <v>16</v>
      </c>
      <c r="B22" s="142" t="s">
        <v>187</v>
      </c>
      <c r="C22" s="143">
        <v>189</v>
      </c>
      <c r="D22" s="144">
        <v>0.1</v>
      </c>
      <c r="E22" s="144">
        <v>1937</v>
      </c>
      <c r="F22" s="145">
        <f t="shared" si="0"/>
        <v>0.59457484982150477</v>
      </c>
      <c r="G22" s="122">
        <f t="shared" si="1"/>
        <v>1748</v>
      </c>
      <c r="H22" s="144">
        <v>61</v>
      </c>
      <c r="I22" s="125">
        <f t="shared" si="2"/>
        <v>3.1491997934950957</v>
      </c>
      <c r="J22" s="149"/>
      <c r="K22" s="150">
        <v>325779</v>
      </c>
      <c r="M22" s="112">
        <v>0.2</v>
      </c>
      <c r="N22" s="148"/>
    </row>
    <row r="23" spans="1:14">
      <c r="A23" s="122">
        <v>17</v>
      </c>
      <c r="B23" s="142" t="s">
        <v>188</v>
      </c>
      <c r="C23" s="143">
        <v>199</v>
      </c>
      <c r="D23" s="144">
        <v>0.8</v>
      </c>
      <c r="E23" s="144">
        <v>180</v>
      </c>
      <c r="F23" s="145">
        <f t="shared" si="0"/>
        <v>0.70414270625513442</v>
      </c>
      <c r="G23" s="122">
        <f t="shared" si="1"/>
        <v>-19</v>
      </c>
      <c r="H23" s="144">
        <v>8</v>
      </c>
      <c r="I23" s="125">
        <f t="shared" si="2"/>
        <v>4.4444444444444446</v>
      </c>
      <c r="J23" s="149"/>
      <c r="K23" s="150">
        <v>25563</v>
      </c>
      <c r="M23" s="112">
        <v>0.7</v>
      </c>
      <c r="N23" s="148"/>
    </row>
    <row r="24" spans="1:14">
      <c r="A24" s="122">
        <v>18</v>
      </c>
      <c r="B24" s="142" t="s">
        <v>14</v>
      </c>
      <c r="C24" s="143">
        <v>1292</v>
      </c>
      <c r="D24" s="144">
        <v>0.6</v>
      </c>
      <c r="E24" s="144">
        <v>2351</v>
      </c>
      <c r="F24" s="145">
        <f t="shared" si="0"/>
        <v>0.99087935801470095</v>
      </c>
      <c r="G24" s="122">
        <f t="shared" si="1"/>
        <v>1059</v>
      </c>
      <c r="H24" s="144">
        <v>0</v>
      </c>
      <c r="I24" s="125">
        <f t="shared" si="2"/>
        <v>0</v>
      </c>
      <c r="J24" s="149"/>
      <c r="K24" s="150">
        <v>237264</v>
      </c>
      <c r="M24" s="112">
        <v>0.4</v>
      </c>
      <c r="N24" s="148"/>
    </row>
    <row r="25" spans="1:14">
      <c r="A25" s="122">
        <v>19</v>
      </c>
      <c r="B25" s="142" t="s">
        <v>189</v>
      </c>
      <c r="C25" s="143">
        <v>240</v>
      </c>
      <c r="D25" s="144">
        <v>0.6</v>
      </c>
      <c r="E25" s="144">
        <v>256</v>
      </c>
      <c r="F25" s="145">
        <f t="shared" si="0"/>
        <v>0.55967294112503008</v>
      </c>
      <c r="G25" s="122">
        <f t="shared" si="1"/>
        <v>16</v>
      </c>
      <c r="H25" s="144">
        <v>3</v>
      </c>
      <c r="I25" s="125">
        <f t="shared" si="2"/>
        <v>1.171875</v>
      </c>
      <c r="J25" s="149"/>
      <c r="K25" s="150">
        <v>45741</v>
      </c>
      <c r="M25" s="112">
        <v>0.6</v>
      </c>
      <c r="N25" s="148"/>
    </row>
    <row r="26" spans="1:14">
      <c r="A26" s="122">
        <v>20</v>
      </c>
      <c r="B26" s="142" t="s">
        <v>190</v>
      </c>
      <c r="C26" s="143">
        <v>268</v>
      </c>
      <c r="D26" s="144">
        <v>0.1</v>
      </c>
      <c r="E26" s="144">
        <v>1008</v>
      </c>
      <c r="F26" s="145">
        <f t="shared" si="0"/>
        <v>0.50794930585300713</v>
      </c>
      <c r="G26" s="122">
        <f t="shared" si="1"/>
        <v>740</v>
      </c>
      <c r="H26" s="144">
        <v>0</v>
      </c>
      <c r="I26" s="125">
        <f t="shared" si="2"/>
        <v>0</v>
      </c>
      <c r="J26" s="149"/>
      <c r="K26" s="150">
        <v>198445</v>
      </c>
      <c r="M26" s="112">
        <v>0.5</v>
      </c>
      <c r="N26" s="148"/>
    </row>
    <row r="27" spans="1:14">
      <c r="A27" s="122">
        <v>21</v>
      </c>
      <c r="B27" s="142" t="s">
        <v>17</v>
      </c>
      <c r="C27" s="143">
        <v>93</v>
      </c>
      <c r="D27" s="144">
        <v>0.1</v>
      </c>
      <c r="E27" s="144">
        <v>43</v>
      </c>
      <c r="F27" s="145">
        <f t="shared" si="0"/>
        <v>2.2522404554763488E-2</v>
      </c>
      <c r="G27" s="122">
        <f t="shared" si="1"/>
        <v>-50</v>
      </c>
      <c r="H27" s="144">
        <v>0</v>
      </c>
      <c r="I27" s="125">
        <f t="shared" si="2"/>
        <v>0</v>
      </c>
      <c r="J27" s="149"/>
      <c r="K27" s="150">
        <v>190921</v>
      </c>
      <c r="M27" s="112">
        <v>0</v>
      </c>
      <c r="N27" s="148"/>
    </row>
    <row r="28" spans="1:14">
      <c r="A28" s="122">
        <v>22</v>
      </c>
      <c r="B28" s="151" t="s">
        <v>15</v>
      </c>
      <c r="C28" s="143">
        <v>254</v>
      </c>
      <c r="D28" s="144">
        <v>0.5</v>
      </c>
      <c r="E28" s="144">
        <v>208</v>
      </c>
      <c r="F28" s="145">
        <f t="shared" si="0"/>
        <v>0.32880696817844102</v>
      </c>
      <c r="G28" s="122">
        <f t="shared" si="1"/>
        <v>-46</v>
      </c>
      <c r="H28" s="144">
        <v>55</v>
      </c>
      <c r="I28" s="125">
        <v>0</v>
      </c>
      <c r="J28" s="149"/>
      <c r="K28" s="150">
        <v>63259</v>
      </c>
      <c r="M28" s="112">
        <v>0.3</v>
      </c>
      <c r="N28" s="148"/>
    </row>
    <row r="29" spans="1:14" ht="13.5" thickBot="1">
      <c r="A29" s="122">
        <v>23</v>
      </c>
      <c r="B29" s="152" t="s">
        <v>191</v>
      </c>
      <c r="C29" s="153">
        <v>141</v>
      </c>
      <c r="D29" s="154">
        <v>1.3</v>
      </c>
      <c r="E29" s="154">
        <v>121</v>
      </c>
      <c r="F29" s="155">
        <f t="shared" si="0"/>
        <v>0.97841028543705022</v>
      </c>
      <c r="G29" s="156">
        <f t="shared" si="1"/>
        <v>-20</v>
      </c>
      <c r="H29" s="154">
        <v>0</v>
      </c>
      <c r="I29" s="125">
        <f t="shared" si="2"/>
        <v>0</v>
      </c>
      <c r="J29" s="157"/>
      <c r="K29" s="158">
        <v>12367</v>
      </c>
      <c r="M29" s="112">
        <v>0.9</v>
      </c>
      <c r="N29" s="148"/>
    </row>
    <row r="30" spans="1:14">
      <c r="A30" s="562" t="s">
        <v>192</v>
      </c>
      <c r="B30" s="562"/>
      <c r="C30" s="159">
        <f>SUM(C7:C29)</f>
        <v>14168</v>
      </c>
      <c r="D30" s="154">
        <v>0.4</v>
      </c>
      <c r="E30" s="160">
        <f>SUM(E7:E29)</f>
        <v>24364</v>
      </c>
      <c r="F30" s="161">
        <f t="shared" si="0"/>
        <v>0.58606430302151213</v>
      </c>
      <c r="G30" s="162">
        <f t="shared" si="1"/>
        <v>10196</v>
      </c>
      <c r="H30" s="163">
        <f>SUM(H7:H29)</f>
        <v>1877</v>
      </c>
      <c r="I30" s="164">
        <f>H30/E30*100</f>
        <v>7.7039894926941379</v>
      </c>
      <c r="J30" s="165">
        <f>SUM(J7:J29)</f>
        <v>0</v>
      </c>
      <c r="K30" s="166">
        <f>SUM(K7:K29)</f>
        <v>4157223</v>
      </c>
    </row>
    <row r="31" spans="1:14">
      <c r="C31" s="122"/>
    </row>
    <row r="32" spans="1:14">
      <c r="C32" s="122"/>
    </row>
  </sheetData>
  <mergeCells count="10">
    <mergeCell ref="A30:B30"/>
    <mergeCell ref="B2:I2"/>
    <mergeCell ref="A4:A6"/>
    <mergeCell ref="B4:B6"/>
    <mergeCell ref="C4:G4"/>
    <mergeCell ref="H4:I4"/>
    <mergeCell ref="C5:D5"/>
    <mergeCell ref="E5:G5"/>
    <mergeCell ref="H5:H6"/>
    <mergeCell ref="I5:I6"/>
  </mergeCells>
  <pageMargins left="0.49" right="0.27" top="0.88" bottom="0.68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I8" sqref="I8"/>
    </sheetView>
  </sheetViews>
  <sheetFormatPr defaultColWidth="5.85546875" defaultRowHeight="14.25"/>
  <cols>
    <col min="1" max="1" width="17.7109375" style="211" customWidth="1"/>
    <col min="2" max="2" width="8.28515625" style="211" customWidth="1"/>
    <col min="3" max="3" width="9.140625" style="211" customWidth="1"/>
    <col min="4" max="4" width="8.7109375" style="211" customWidth="1"/>
    <col min="5" max="5" width="7.85546875" style="211" customWidth="1"/>
    <col min="6" max="6" width="8.5703125" style="211" customWidth="1"/>
    <col min="7" max="7" width="8.28515625" style="211" customWidth="1"/>
    <col min="8" max="10" width="9.5703125" style="211" customWidth="1"/>
    <col min="11" max="11" width="8.140625" style="211" customWidth="1"/>
    <col min="12" max="12" width="8.5703125" style="211" bestFit="1" customWidth="1"/>
    <col min="13" max="13" width="10.140625" style="211" customWidth="1"/>
    <col min="14" max="14" width="7.7109375" style="211" customWidth="1"/>
    <col min="15" max="15" width="0.140625" style="211" customWidth="1"/>
    <col min="16" max="16" width="9.85546875" style="211" customWidth="1"/>
    <col min="17" max="17" width="8.85546875" style="211" customWidth="1"/>
    <col min="18" max="255" width="9.140625" style="211" customWidth="1"/>
    <col min="256" max="256" width="5.85546875" style="211"/>
    <col min="257" max="257" width="20.5703125" style="211" customWidth="1"/>
    <col min="258" max="258" width="8.28515625" style="211" customWidth="1"/>
    <col min="259" max="259" width="9.7109375" style="211" customWidth="1"/>
    <col min="260" max="260" width="9.42578125" style="211" customWidth="1"/>
    <col min="261" max="261" width="7.85546875" style="211" customWidth="1"/>
    <col min="262" max="262" width="9" style="211" customWidth="1"/>
    <col min="263" max="264" width="8.7109375" style="211" customWidth="1"/>
    <col min="265" max="265" width="7.85546875" style="211" customWidth="1"/>
    <col min="266" max="266" width="10" style="211" customWidth="1"/>
    <col min="267" max="267" width="7.140625" style="211" customWidth="1"/>
    <col min="268" max="268" width="8.5703125" style="211" bestFit="1" customWidth="1"/>
    <col min="269" max="269" width="12.28515625" style="211" customWidth="1"/>
    <col min="270" max="270" width="7.7109375" style="211" customWidth="1"/>
    <col min="271" max="271" width="0.140625" style="211" customWidth="1"/>
    <col min="272" max="272" width="9.85546875" style="211" customWidth="1"/>
    <col min="273" max="273" width="8.85546875" style="211" customWidth="1"/>
    <col min="274" max="511" width="9.140625" style="211" customWidth="1"/>
    <col min="512" max="512" width="5.85546875" style="211"/>
    <col min="513" max="513" width="20.5703125" style="211" customWidth="1"/>
    <col min="514" max="514" width="8.28515625" style="211" customWidth="1"/>
    <col min="515" max="515" width="9.7109375" style="211" customWidth="1"/>
    <col min="516" max="516" width="9.42578125" style="211" customWidth="1"/>
    <col min="517" max="517" width="7.85546875" style="211" customWidth="1"/>
    <col min="518" max="518" width="9" style="211" customWidth="1"/>
    <col min="519" max="520" width="8.7109375" style="211" customWidth="1"/>
    <col min="521" max="521" width="7.85546875" style="211" customWidth="1"/>
    <col min="522" max="522" width="10" style="211" customWidth="1"/>
    <col min="523" max="523" width="7.140625" style="211" customWidth="1"/>
    <col min="524" max="524" width="8.5703125" style="211" bestFit="1" customWidth="1"/>
    <col min="525" max="525" width="12.28515625" style="211" customWidth="1"/>
    <col min="526" max="526" width="7.7109375" style="211" customWidth="1"/>
    <col min="527" max="527" width="0.140625" style="211" customWidth="1"/>
    <col min="528" max="528" width="9.85546875" style="211" customWidth="1"/>
    <col min="529" max="529" width="8.85546875" style="211" customWidth="1"/>
    <col min="530" max="767" width="9.140625" style="211" customWidth="1"/>
    <col min="768" max="768" width="5.85546875" style="211"/>
    <col min="769" max="769" width="20.5703125" style="211" customWidth="1"/>
    <col min="770" max="770" width="8.28515625" style="211" customWidth="1"/>
    <col min="771" max="771" width="9.7109375" style="211" customWidth="1"/>
    <col min="772" max="772" width="9.42578125" style="211" customWidth="1"/>
    <col min="773" max="773" width="7.85546875" style="211" customWidth="1"/>
    <col min="774" max="774" width="9" style="211" customWidth="1"/>
    <col min="775" max="776" width="8.7109375" style="211" customWidth="1"/>
    <col min="777" max="777" width="7.85546875" style="211" customWidth="1"/>
    <col min="778" max="778" width="10" style="211" customWidth="1"/>
    <col min="779" max="779" width="7.140625" style="211" customWidth="1"/>
    <col min="780" max="780" width="8.5703125" style="211" bestFit="1" customWidth="1"/>
    <col min="781" max="781" width="12.28515625" style="211" customWidth="1"/>
    <col min="782" max="782" width="7.7109375" style="211" customWidth="1"/>
    <col min="783" max="783" width="0.140625" style="211" customWidth="1"/>
    <col min="784" max="784" width="9.85546875" style="211" customWidth="1"/>
    <col min="785" max="785" width="8.85546875" style="211" customWidth="1"/>
    <col min="786" max="1023" width="9.140625" style="211" customWidth="1"/>
    <col min="1024" max="1024" width="5.85546875" style="211"/>
    <col min="1025" max="1025" width="20.5703125" style="211" customWidth="1"/>
    <col min="1026" max="1026" width="8.28515625" style="211" customWidth="1"/>
    <col min="1027" max="1027" width="9.7109375" style="211" customWidth="1"/>
    <col min="1028" max="1028" width="9.42578125" style="211" customWidth="1"/>
    <col min="1029" max="1029" width="7.85546875" style="211" customWidth="1"/>
    <col min="1030" max="1030" width="9" style="211" customWidth="1"/>
    <col min="1031" max="1032" width="8.7109375" style="211" customWidth="1"/>
    <col min="1033" max="1033" width="7.85546875" style="211" customWidth="1"/>
    <col min="1034" max="1034" width="10" style="211" customWidth="1"/>
    <col min="1035" max="1035" width="7.140625" style="211" customWidth="1"/>
    <col min="1036" max="1036" width="8.5703125" style="211" bestFit="1" customWidth="1"/>
    <col min="1037" max="1037" width="12.28515625" style="211" customWidth="1"/>
    <col min="1038" max="1038" width="7.7109375" style="211" customWidth="1"/>
    <col min="1039" max="1039" width="0.140625" style="211" customWidth="1"/>
    <col min="1040" max="1040" width="9.85546875" style="211" customWidth="1"/>
    <col min="1041" max="1041" width="8.85546875" style="211" customWidth="1"/>
    <col min="1042" max="1279" width="9.140625" style="211" customWidth="1"/>
    <col min="1280" max="1280" width="5.85546875" style="211"/>
    <col min="1281" max="1281" width="20.5703125" style="211" customWidth="1"/>
    <col min="1282" max="1282" width="8.28515625" style="211" customWidth="1"/>
    <col min="1283" max="1283" width="9.7109375" style="211" customWidth="1"/>
    <col min="1284" max="1284" width="9.42578125" style="211" customWidth="1"/>
    <col min="1285" max="1285" width="7.85546875" style="211" customWidth="1"/>
    <col min="1286" max="1286" width="9" style="211" customWidth="1"/>
    <col min="1287" max="1288" width="8.7109375" style="211" customWidth="1"/>
    <col min="1289" max="1289" width="7.85546875" style="211" customWidth="1"/>
    <col min="1290" max="1290" width="10" style="211" customWidth="1"/>
    <col min="1291" max="1291" width="7.140625" style="211" customWidth="1"/>
    <col min="1292" max="1292" width="8.5703125" style="211" bestFit="1" customWidth="1"/>
    <col min="1293" max="1293" width="12.28515625" style="211" customWidth="1"/>
    <col min="1294" max="1294" width="7.7109375" style="211" customWidth="1"/>
    <col min="1295" max="1295" width="0.140625" style="211" customWidth="1"/>
    <col min="1296" max="1296" width="9.85546875" style="211" customWidth="1"/>
    <col min="1297" max="1297" width="8.85546875" style="211" customWidth="1"/>
    <col min="1298" max="1535" width="9.140625" style="211" customWidth="1"/>
    <col min="1536" max="1536" width="5.85546875" style="211"/>
    <col min="1537" max="1537" width="20.5703125" style="211" customWidth="1"/>
    <col min="1538" max="1538" width="8.28515625" style="211" customWidth="1"/>
    <col min="1539" max="1539" width="9.7109375" style="211" customWidth="1"/>
    <col min="1540" max="1540" width="9.42578125" style="211" customWidth="1"/>
    <col min="1541" max="1541" width="7.85546875" style="211" customWidth="1"/>
    <col min="1542" max="1542" width="9" style="211" customWidth="1"/>
    <col min="1543" max="1544" width="8.7109375" style="211" customWidth="1"/>
    <col min="1545" max="1545" width="7.85546875" style="211" customWidth="1"/>
    <col min="1546" max="1546" width="10" style="211" customWidth="1"/>
    <col min="1547" max="1547" width="7.140625" style="211" customWidth="1"/>
    <col min="1548" max="1548" width="8.5703125" style="211" bestFit="1" customWidth="1"/>
    <col min="1549" max="1549" width="12.28515625" style="211" customWidth="1"/>
    <col min="1550" max="1550" width="7.7109375" style="211" customWidth="1"/>
    <col min="1551" max="1551" width="0.140625" style="211" customWidth="1"/>
    <col min="1552" max="1552" width="9.85546875" style="211" customWidth="1"/>
    <col min="1553" max="1553" width="8.85546875" style="211" customWidth="1"/>
    <col min="1554" max="1791" width="9.140625" style="211" customWidth="1"/>
    <col min="1792" max="1792" width="5.85546875" style="211"/>
    <col min="1793" max="1793" width="20.5703125" style="211" customWidth="1"/>
    <col min="1794" max="1794" width="8.28515625" style="211" customWidth="1"/>
    <col min="1795" max="1795" width="9.7109375" style="211" customWidth="1"/>
    <col min="1796" max="1796" width="9.42578125" style="211" customWidth="1"/>
    <col min="1797" max="1797" width="7.85546875" style="211" customWidth="1"/>
    <col min="1798" max="1798" width="9" style="211" customWidth="1"/>
    <col min="1799" max="1800" width="8.7109375" style="211" customWidth="1"/>
    <col min="1801" max="1801" width="7.85546875" style="211" customWidth="1"/>
    <col min="1802" max="1802" width="10" style="211" customWidth="1"/>
    <col min="1803" max="1803" width="7.140625" style="211" customWidth="1"/>
    <col min="1804" max="1804" width="8.5703125" style="211" bestFit="1" customWidth="1"/>
    <col min="1805" max="1805" width="12.28515625" style="211" customWidth="1"/>
    <col min="1806" max="1806" width="7.7109375" style="211" customWidth="1"/>
    <col min="1807" max="1807" width="0.140625" style="211" customWidth="1"/>
    <col min="1808" max="1808" width="9.85546875" style="211" customWidth="1"/>
    <col min="1809" max="1809" width="8.85546875" style="211" customWidth="1"/>
    <col min="1810" max="2047" width="9.140625" style="211" customWidth="1"/>
    <col min="2048" max="2048" width="5.85546875" style="211"/>
    <col min="2049" max="2049" width="20.5703125" style="211" customWidth="1"/>
    <col min="2050" max="2050" width="8.28515625" style="211" customWidth="1"/>
    <col min="2051" max="2051" width="9.7109375" style="211" customWidth="1"/>
    <col min="2052" max="2052" width="9.42578125" style="211" customWidth="1"/>
    <col min="2053" max="2053" width="7.85546875" style="211" customWidth="1"/>
    <col min="2054" max="2054" width="9" style="211" customWidth="1"/>
    <col min="2055" max="2056" width="8.7109375" style="211" customWidth="1"/>
    <col min="2057" max="2057" width="7.85546875" style="211" customWidth="1"/>
    <col min="2058" max="2058" width="10" style="211" customWidth="1"/>
    <col min="2059" max="2059" width="7.140625" style="211" customWidth="1"/>
    <col min="2060" max="2060" width="8.5703125" style="211" bestFit="1" customWidth="1"/>
    <col min="2061" max="2061" width="12.28515625" style="211" customWidth="1"/>
    <col min="2062" max="2062" width="7.7109375" style="211" customWidth="1"/>
    <col min="2063" max="2063" width="0.140625" style="211" customWidth="1"/>
    <col min="2064" max="2064" width="9.85546875" style="211" customWidth="1"/>
    <col min="2065" max="2065" width="8.85546875" style="211" customWidth="1"/>
    <col min="2066" max="2303" width="9.140625" style="211" customWidth="1"/>
    <col min="2304" max="2304" width="5.85546875" style="211"/>
    <col min="2305" max="2305" width="20.5703125" style="211" customWidth="1"/>
    <col min="2306" max="2306" width="8.28515625" style="211" customWidth="1"/>
    <col min="2307" max="2307" width="9.7109375" style="211" customWidth="1"/>
    <col min="2308" max="2308" width="9.42578125" style="211" customWidth="1"/>
    <col min="2309" max="2309" width="7.85546875" style="211" customWidth="1"/>
    <col min="2310" max="2310" width="9" style="211" customWidth="1"/>
    <col min="2311" max="2312" width="8.7109375" style="211" customWidth="1"/>
    <col min="2313" max="2313" width="7.85546875" style="211" customWidth="1"/>
    <col min="2314" max="2314" width="10" style="211" customWidth="1"/>
    <col min="2315" max="2315" width="7.140625" style="211" customWidth="1"/>
    <col min="2316" max="2316" width="8.5703125" style="211" bestFit="1" customWidth="1"/>
    <col min="2317" max="2317" width="12.28515625" style="211" customWidth="1"/>
    <col min="2318" max="2318" width="7.7109375" style="211" customWidth="1"/>
    <col min="2319" max="2319" width="0.140625" style="211" customWidth="1"/>
    <col min="2320" max="2320" width="9.85546875" style="211" customWidth="1"/>
    <col min="2321" max="2321" width="8.85546875" style="211" customWidth="1"/>
    <col min="2322" max="2559" width="9.140625" style="211" customWidth="1"/>
    <col min="2560" max="2560" width="5.85546875" style="211"/>
    <col min="2561" max="2561" width="20.5703125" style="211" customWidth="1"/>
    <col min="2562" max="2562" width="8.28515625" style="211" customWidth="1"/>
    <col min="2563" max="2563" width="9.7109375" style="211" customWidth="1"/>
    <col min="2564" max="2564" width="9.42578125" style="211" customWidth="1"/>
    <col min="2565" max="2565" width="7.85546875" style="211" customWidth="1"/>
    <col min="2566" max="2566" width="9" style="211" customWidth="1"/>
    <col min="2567" max="2568" width="8.7109375" style="211" customWidth="1"/>
    <col min="2569" max="2569" width="7.85546875" style="211" customWidth="1"/>
    <col min="2570" max="2570" width="10" style="211" customWidth="1"/>
    <col min="2571" max="2571" width="7.140625" style="211" customWidth="1"/>
    <col min="2572" max="2572" width="8.5703125" style="211" bestFit="1" customWidth="1"/>
    <col min="2573" max="2573" width="12.28515625" style="211" customWidth="1"/>
    <col min="2574" max="2574" width="7.7109375" style="211" customWidth="1"/>
    <col min="2575" max="2575" width="0.140625" style="211" customWidth="1"/>
    <col min="2576" max="2576" width="9.85546875" style="211" customWidth="1"/>
    <col min="2577" max="2577" width="8.85546875" style="211" customWidth="1"/>
    <col min="2578" max="2815" width="9.140625" style="211" customWidth="1"/>
    <col min="2816" max="2816" width="5.85546875" style="211"/>
    <col min="2817" max="2817" width="20.5703125" style="211" customWidth="1"/>
    <col min="2818" max="2818" width="8.28515625" style="211" customWidth="1"/>
    <col min="2819" max="2819" width="9.7109375" style="211" customWidth="1"/>
    <col min="2820" max="2820" width="9.42578125" style="211" customWidth="1"/>
    <col min="2821" max="2821" width="7.85546875" style="211" customWidth="1"/>
    <col min="2822" max="2822" width="9" style="211" customWidth="1"/>
    <col min="2823" max="2824" width="8.7109375" style="211" customWidth="1"/>
    <col min="2825" max="2825" width="7.85546875" style="211" customWidth="1"/>
    <col min="2826" max="2826" width="10" style="211" customWidth="1"/>
    <col min="2827" max="2827" width="7.140625" style="211" customWidth="1"/>
    <col min="2828" max="2828" width="8.5703125" style="211" bestFit="1" customWidth="1"/>
    <col min="2829" max="2829" width="12.28515625" style="211" customWidth="1"/>
    <col min="2830" max="2830" width="7.7109375" style="211" customWidth="1"/>
    <col min="2831" max="2831" width="0.140625" style="211" customWidth="1"/>
    <col min="2832" max="2832" width="9.85546875" style="211" customWidth="1"/>
    <col min="2833" max="2833" width="8.85546875" style="211" customWidth="1"/>
    <col min="2834" max="3071" width="9.140625" style="211" customWidth="1"/>
    <col min="3072" max="3072" width="5.85546875" style="211"/>
    <col min="3073" max="3073" width="20.5703125" style="211" customWidth="1"/>
    <col min="3074" max="3074" width="8.28515625" style="211" customWidth="1"/>
    <col min="3075" max="3075" width="9.7109375" style="211" customWidth="1"/>
    <col min="3076" max="3076" width="9.42578125" style="211" customWidth="1"/>
    <col min="3077" max="3077" width="7.85546875" style="211" customWidth="1"/>
    <col min="3078" max="3078" width="9" style="211" customWidth="1"/>
    <col min="3079" max="3080" width="8.7109375" style="211" customWidth="1"/>
    <col min="3081" max="3081" width="7.85546875" style="211" customWidth="1"/>
    <col min="3082" max="3082" width="10" style="211" customWidth="1"/>
    <col min="3083" max="3083" width="7.140625" style="211" customWidth="1"/>
    <col min="3084" max="3084" width="8.5703125" style="211" bestFit="1" customWidth="1"/>
    <col min="3085" max="3085" width="12.28515625" style="211" customWidth="1"/>
    <col min="3086" max="3086" width="7.7109375" style="211" customWidth="1"/>
    <col min="3087" max="3087" width="0.140625" style="211" customWidth="1"/>
    <col min="3088" max="3088" width="9.85546875" style="211" customWidth="1"/>
    <col min="3089" max="3089" width="8.85546875" style="211" customWidth="1"/>
    <col min="3090" max="3327" width="9.140625" style="211" customWidth="1"/>
    <col min="3328" max="3328" width="5.85546875" style="211"/>
    <col min="3329" max="3329" width="20.5703125" style="211" customWidth="1"/>
    <col min="3330" max="3330" width="8.28515625" style="211" customWidth="1"/>
    <col min="3331" max="3331" width="9.7109375" style="211" customWidth="1"/>
    <col min="3332" max="3332" width="9.42578125" style="211" customWidth="1"/>
    <col min="3333" max="3333" width="7.85546875" style="211" customWidth="1"/>
    <col min="3334" max="3334" width="9" style="211" customWidth="1"/>
    <col min="3335" max="3336" width="8.7109375" style="211" customWidth="1"/>
    <col min="3337" max="3337" width="7.85546875" style="211" customWidth="1"/>
    <col min="3338" max="3338" width="10" style="211" customWidth="1"/>
    <col min="3339" max="3339" width="7.140625" style="211" customWidth="1"/>
    <col min="3340" max="3340" width="8.5703125" style="211" bestFit="1" customWidth="1"/>
    <col min="3341" max="3341" width="12.28515625" style="211" customWidth="1"/>
    <col min="3342" max="3342" width="7.7109375" style="211" customWidth="1"/>
    <col min="3343" max="3343" width="0.140625" style="211" customWidth="1"/>
    <col min="3344" max="3344" width="9.85546875" style="211" customWidth="1"/>
    <col min="3345" max="3345" width="8.85546875" style="211" customWidth="1"/>
    <col min="3346" max="3583" width="9.140625" style="211" customWidth="1"/>
    <col min="3584" max="3584" width="5.85546875" style="211"/>
    <col min="3585" max="3585" width="20.5703125" style="211" customWidth="1"/>
    <col min="3586" max="3586" width="8.28515625" style="211" customWidth="1"/>
    <col min="3587" max="3587" width="9.7109375" style="211" customWidth="1"/>
    <col min="3588" max="3588" width="9.42578125" style="211" customWidth="1"/>
    <col min="3589" max="3589" width="7.85546875" style="211" customWidth="1"/>
    <col min="3590" max="3590" width="9" style="211" customWidth="1"/>
    <col min="3591" max="3592" width="8.7109375" style="211" customWidth="1"/>
    <col min="3593" max="3593" width="7.85546875" style="211" customWidth="1"/>
    <col min="3594" max="3594" width="10" style="211" customWidth="1"/>
    <col min="3595" max="3595" width="7.140625" style="211" customWidth="1"/>
    <col min="3596" max="3596" width="8.5703125" style="211" bestFit="1" customWidth="1"/>
    <col min="3597" max="3597" width="12.28515625" style="211" customWidth="1"/>
    <col min="3598" max="3598" width="7.7109375" style="211" customWidth="1"/>
    <col min="3599" max="3599" width="0.140625" style="211" customWidth="1"/>
    <col min="3600" max="3600" width="9.85546875" style="211" customWidth="1"/>
    <col min="3601" max="3601" width="8.85546875" style="211" customWidth="1"/>
    <col min="3602" max="3839" width="9.140625" style="211" customWidth="1"/>
    <col min="3840" max="3840" width="5.85546875" style="211"/>
    <col min="3841" max="3841" width="20.5703125" style="211" customWidth="1"/>
    <col min="3842" max="3842" width="8.28515625" style="211" customWidth="1"/>
    <col min="3843" max="3843" width="9.7109375" style="211" customWidth="1"/>
    <col min="3844" max="3844" width="9.42578125" style="211" customWidth="1"/>
    <col min="3845" max="3845" width="7.85546875" style="211" customWidth="1"/>
    <col min="3846" max="3846" width="9" style="211" customWidth="1"/>
    <col min="3847" max="3848" width="8.7109375" style="211" customWidth="1"/>
    <col min="3849" max="3849" width="7.85546875" style="211" customWidth="1"/>
    <col min="3850" max="3850" width="10" style="211" customWidth="1"/>
    <col min="3851" max="3851" width="7.140625" style="211" customWidth="1"/>
    <col min="3852" max="3852" width="8.5703125" style="211" bestFit="1" customWidth="1"/>
    <col min="3853" max="3853" width="12.28515625" style="211" customWidth="1"/>
    <col min="3854" max="3854" width="7.7109375" style="211" customWidth="1"/>
    <col min="3855" max="3855" width="0.140625" style="211" customWidth="1"/>
    <col min="3856" max="3856" width="9.85546875" style="211" customWidth="1"/>
    <col min="3857" max="3857" width="8.85546875" style="211" customWidth="1"/>
    <col min="3858" max="4095" width="9.140625" style="211" customWidth="1"/>
    <col min="4096" max="4096" width="5.85546875" style="211"/>
    <col min="4097" max="4097" width="20.5703125" style="211" customWidth="1"/>
    <col min="4098" max="4098" width="8.28515625" style="211" customWidth="1"/>
    <col min="4099" max="4099" width="9.7109375" style="211" customWidth="1"/>
    <col min="4100" max="4100" width="9.42578125" style="211" customWidth="1"/>
    <col min="4101" max="4101" width="7.85546875" style="211" customWidth="1"/>
    <col min="4102" max="4102" width="9" style="211" customWidth="1"/>
    <col min="4103" max="4104" width="8.7109375" style="211" customWidth="1"/>
    <col min="4105" max="4105" width="7.85546875" style="211" customWidth="1"/>
    <col min="4106" max="4106" width="10" style="211" customWidth="1"/>
    <col min="4107" max="4107" width="7.140625" style="211" customWidth="1"/>
    <col min="4108" max="4108" width="8.5703125" style="211" bestFit="1" customWidth="1"/>
    <col min="4109" max="4109" width="12.28515625" style="211" customWidth="1"/>
    <col min="4110" max="4110" width="7.7109375" style="211" customWidth="1"/>
    <col min="4111" max="4111" width="0.140625" style="211" customWidth="1"/>
    <col min="4112" max="4112" width="9.85546875" style="211" customWidth="1"/>
    <col min="4113" max="4113" width="8.85546875" style="211" customWidth="1"/>
    <col min="4114" max="4351" width="9.140625" style="211" customWidth="1"/>
    <col min="4352" max="4352" width="5.85546875" style="211"/>
    <col min="4353" max="4353" width="20.5703125" style="211" customWidth="1"/>
    <col min="4354" max="4354" width="8.28515625" style="211" customWidth="1"/>
    <col min="4355" max="4355" width="9.7109375" style="211" customWidth="1"/>
    <col min="4356" max="4356" width="9.42578125" style="211" customWidth="1"/>
    <col min="4357" max="4357" width="7.85546875" style="211" customWidth="1"/>
    <col min="4358" max="4358" width="9" style="211" customWidth="1"/>
    <col min="4359" max="4360" width="8.7109375" style="211" customWidth="1"/>
    <col min="4361" max="4361" width="7.85546875" style="211" customWidth="1"/>
    <col min="4362" max="4362" width="10" style="211" customWidth="1"/>
    <col min="4363" max="4363" width="7.140625" style="211" customWidth="1"/>
    <col min="4364" max="4364" width="8.5703125" style="211" bestFit="1" customWidth="1"/>
    <col min="4365" max="4365" width="12.28515625" style="211" customWidth="1"/>
    <col min="4366" max="4366" width="7.7109375" style="211" customWidth="1"/>
    <col min="4367" max="4367" width="0.140625" style="211" customWidth="1"/>
    <col min="4368" max="4368" width="9.85546875" style="211" customWidth="1"/>
    <col min="4369" max="4369" width="8.85546875" style="211" customWidth="1"/>
    <col min="4370" max="4607" width="9.140625" style="211" customWidth="1"/>
    <col min="4608" max="4608" width="5.85546875" style="211"/>
    <col min="4609" max="4609" width="20.5703125" style="211" customWidth="1"/>
    <col min="4610" max="4610" width="8.28515625" style="211" customWidth="1"/>
    <col min="4611" max="4611" width="9.7109375" style="211" customWidth="1"/>
    <col min="4612" max="4612" width="9.42578125" style="211" customWidth="1"/>
    <col min="4613" max="4613" width="7.85546875" style="211" customWidth="1"/>
    <col min="4614" max="4614" width="9" style="211" customWidth="1"/>
    <col min="4615" max="4616" width="8.7109375" style="211" customWidth="1"/>
    <col min="4617" max="4617" width="7.85546875" style="211" customWidth="1"/>
    <col min="4618" max="4618" width="10" style="211" customWidth="1"/>
    <col min="4619" max="4619" width="7.140625" style="211" customWidth="1"/>
    <col min="4620" max="4620" width="8.5703125" style="211" bestFit="1" customWidth="1"/>
    <col min="4621" max="4621" width="12.28515625" style="211" customWidth="1"/>
    <col min="4622" max="4622" width="7.7109375" style="211" customWidth="1"/>
    <col min="4623" max="4623" width="0.140625" style="211" customWidth="1"/>
    <col min="4624" max="4624" width="9.85546875" style="211" customWidth="1"/>
    <col min="4625" max="4625" width="8.85546875" style="211" customWidth="1"/>
    <col min="4626" max="4863" width="9.140625" style="211" customWidth="1"/>
    <col min="4864" max="4864" width="5.85546875" style="211"/>
    <col min="4865" max="4865" width="20.5703125" style="211" customWidth="1"/>
    <col min="4866" max="4866" width="8.28515625" style="211" customWidth="1"/>
    <col min="4867" max="4867" width="9.7109375" style="211" customWidth="1"/>
    <col min="4868" max="4868" width="9.42578125" style="211" customWidth="1"/>
    <col min="4869" max="4869" width="7.85546875" style="211" customWidth="1"/>
    <col min="4870" max="4870" width="9" style="211" customWidth="1"/>
    <col min="4871" max="4872" width="8.7109375" style="211" customWidth="1"/>
    <col min="4873" max="4873" width="7.85546875" style="211" customWidth="1"/>
    <col min="4874" max="4874" width="10" style="211" customWidth="1"/>
    <col min="4875" max="4875" width="7.140625" style="211" customWidth="1"/>
    <col min="4876" max="4876" width="8.5703125" style="211" bestFit="1" customWidth="1"/>
    <col min="4877" max="4877" width="12.28515625" style="211" customWidth="1"/>
    <col min="4878" max="4878" width="7.7109375" style="211" customWidth="1"/>
    <col min="4879" max="4879" width="0.140625" style="211" customWidth="1"/>
    <col min="4880" max="4880" width="9.85546875" style="211" customWidth="1"/>
    <col min="4881" max="4881" width="8.85546875" style="211" customWidth="1"/>
    <col min="4882" max="5119" width="9.140625" style="211" customWidth="1"/>
    <col min="5120" max="5120" width="5.85546875" style="211"/>
    <col min="5121" max="5121" width="20.5703125" style="211" customWidth="1"/>
    <col min="5122" max="5122" width="8.28515625" style="211" customWidth="1"/>
    <col min="5123" max="5123" width="9.7109375" style="211" customWidth="1"/>
    <col min="5124" max="5124" width="9.42578125" style="211" customWidth="1"/>
    <col min="5125" max="5125" width="7.85546875" style="211" customWidth="1"/>
    <col min="5126" max="5126" width="9" style="211" customWidth="1"/>
    <col min="5127" max="5128" width="8.7109375" style="211" customWidth="1"/>
    <col min="5129" max="5129" width="7.85546875" style="211" customWidth="1"/>
    <col min="5130" max="5130" width="10" style="211" customWidth="1"/>
    <col min="5131" max="5131" width="7.140625" style="211" customWidth="1"/>
    <col min="5132" max="5132" width="8.5703125" style="211" bestFit="1" customWidth="1"/>
    <col min="5133" max="5133" width="12.28515625" style="211" customWidth="1"/>
    <col min="5134" max="5134" width="7.7109375" style="211" customWidth="1"/>
    <col min="5135" max="5135" width="0.140625" style="211" customWidth="1"/>
    <col min="5136" max="5136" width="9.85546875" style="211" customWidth="1"/>
    <col min="5137" max="5137" width="8.85546875" style="211" customWidth="1"/>
    <col min="5138" max="5375" width="9.140625" style="211" customWidth="1"/>
    <col min="5376" max="5376" width="5.85546875" style="211"/>
    <col min="5377" max="5377" width="20.5703125" style="211" customWidth="1"/>
    <col min="5378" max="5378" width="8.28515625" style="211" customWidth="1"/>
    <col min="5379" max="5379" width="9.7109375" style="211" customWidth="1"/>
    <col min="5380" max="5380" width="9.42578125" style="211" customWidth="1"/>
    <col min="5381" max="5381" width="7.85546875" style="211" customWidth="1"/>
    <col min="5382" max="5382" width="9" style="211" customWidth="1"/>
    <col min="5383" max="5384" width="8.7109375" style="211" customWidth="1"/>
    <col min="5385" max="5385" width="7.85546875" style="211" customWidth="1"/>
    <col min="5386" max="5386" width="10" style="211" customWidth="1"/>
    <col min="5387" max="5387" width="7.140625" style="211" customWidth="1"/>
    <col min="5388" max="5388" width="8.5703125" style="211" bestFit="1" customWidth="1"/>
    <col min="5389" max="5389" width="12.28515625" style="211" customWidth="1"/>
    <col min="5390" max="5390" width="7.7109375" style="211" customWidth="1"/>
    <col min="5391" max="5391" width="0.140625" style="211" customWidth="1"/>
    <col min="5392" max="5392" width="9.85546875" style="211" customWidth="1"/>
    <col min="5393" max="5393" width="8.85546875" style="211" customWidth="1"/>
    <col min="5394" max="5631" width="9.140625" style="211" customWidth="1"/>
    <col min="5632" max="5632" width="5.85546875" style="211"/>
    <col min="5633" max="5633" width="20.5703125" style="211" customWidth="1"/>
    <col min="5634" max="5634" width="8.28515625" style="211" customWidth="1"/>
    <col min="5635" max="5635" width="9.7109375" style="211" customWidth="1"/>
    <col min="5636" max="5636" width="9.42578125" style="211" customWidth="1"/>
    <col min="5637" max="5637" width="7.85546875" style="211" customWidth="1"/>
    <col min="5638" max="5638" width="9" style="211" customWidth="1"/>
    <col min="5639" max="5640" width="8.7109375" style="211" customWidth="1"/>
    <col min="5641" max="5641" width="7.85546875" style="211" customWidth="1"/>
    <col min="5642" max="5642" width="10" style="211" customWidth="1"/>
    <col min="5643" max="5643" width="7.140625" style="211" customWidth="1"/>
    <col min="5644" max="5644" width="8.5703125" style="211" bestFit="1" customWidth="1"/>
    <col min="5645" max="5645" width="12.28515625" style="211" customWidth="1"/>
    <col min="5646" max="5646" width="7.7109375" style="211" customWidth="1"/>
    <col min="5647" max="5647" width="0.140625" style="211" customWidth="1"/>
    <col min="5648" max="5648" width="9.85546875" style="211" customWidth="1"/>
    <col min="5649" max="5649" width="8.85546875" style="211" customWidth="1"/>
    <col min="5650" max="5887" width="9.140625" style="211" customWidth="1"/>
    <col min="5888" max="5888" width="5.85546875" style="211"/>
    <col min="5889" max="5889" width="20.5703125" style="211" customWidth="1"/>
    <col min="5890" max="5890" width="8.28515625" style="211" customWidth="1"/>
    <col min="5891" max="5891" width="9.7109375" style="211" customWidth="1"/>
    <col min="5892" max="5892" width="9.42578125" style="211" customWidth="1"/>
    <col min="5893" max="5893" width="7.85546875" style="211" customWidth="1"/>
    <col min="5894" max="5894" width="9" style="211" customWidth="1"/>
    <col min="5895" max="5896" width="8.7109375" style="211" customWidth="1"/>
    <col min="5897" max="5897" width="7.85546875" style="211" customWidth="1"/>
    <col min="5898" max="5898" width="10" style="211" customWidth="1"/>
    <col min="5899" max="5899" width="7.140625" style="211" customWidth="1"/>
    <col min="5900" max="5900" width="8.5703125" style="211" bestFit="1" customWidth="1"/>
    <col min="5901" max="5901" width="12.28515625" style="211" customWidth="1"/>
    <col min="5902" max="5902" width="7.7109375" style="211" customWidth="1"/>
    <col min="5903" max="5903" width="0.140625" style="211" customWidth="1"/>
    <col min="5904" max="5904" width="9.85546875" style="211" customWidth="1"/>
    <col min="5905" max="5905" width="8.85546875" style="211" customWidth="1"/>
    <col min="5906" max="6143" width="9.140625" style="211" customWidth="1"/>
    <col min="6144" max="6144" width="5.85546875" style="211"/>
    <col min="6145" max="6145" width="20.5703125" style="211" customWidth="1"/>
    <col min="6146" max="6146" width="8.28515625" style="211" customWidth="1"/>
    <col min="6147" max="6147" width="9.7109375" style="211" customWidth="1"/>
    <col min="6148" max="6148" width="9.42578125" style="211" customWidth="1"/>
    <col min="6149" max="6149" width="7.85546875" style="211" customWidth="1"/>
    <col min="6150" max="6150" width="9" style="211" customWidth="1"/>
    <col min="6151" max="6152" width="8.7109375" style="211" customWidth="1"/>
    <col min="6153" max="6153" width="7.85546875" style="211" customWidth="1"/>
    <col min="6154" max="6154" width="10" style="211" customWidth="1"/>
    <col min="6155" max="6155" width="7.140625" style="211" customWidth="1"/>
    <col min="6156" max="6156" width="8.5703125" style="211" bestFit="1" customWidth="1"/>
    <col min="6157" max="6157" width="12.28515625" style="211" customWidth="1"/>
    <col min="6158" max="6158" width="7.7109375" style="211" customWidth="1"/>
    <col min="6159" max="6159" width="0.140625" style="211" customWidth="1"/>
    <col min="6160" max="6160" width="9.85546875" style="211" customWidth="1"/>
    <col min="6161" max="6161" width="8.85546875" style="211" customWidth="1"/>
    <col min="6162" max="6399" width="9.140625" style="211" customWidth="1"/>
    <col min="6400" max="6400" width="5.85546875" style="211"/>
    <col min="6401" max="6401" width="20.5703125" style="211" customWidth="1"/>
    <col min="6402" max="6402" width="8.28515625" style="211" customWidth="1"/>
    <col min="6403" max="6403" width="9.7109375" style="211" customWidth="1"/>
    <col min="6404" max="6404" width="9.42578125" style="211" customWidth="1"/>
    <col min="6405" max="6405" width="7.85546875" style="211" customWidth="1"/>
    <col min="6406" max="6406" width="9" style="211" customWidth="1"/>
    <col min="6407" max="6408" width="8.7109375" style="211" customWidth="1"/>
    <col min="6409" max="6409" width="7.85546875" style="211" customWidth="1"/>
    <col min="6410" max="6410" width="10" style="211" customWidth="1"/>
    <col min="6411" max="6411" width="7.140625" style="211" customWidth="1"/>
    <col min="6412" max="6412" width="8.5703125" style="211" bestFit="1" customWidth="1"/>
    <col min="6413" max="6413" width="12.28515625" style="211" customWidth="1"/>
    <col min="6414" max="6414" width="7.7109375" style="211" customWidth="1"/>
    <col min="6415" max="6415" width="0.140625" style="211" customWidth="1"/>
    <col min="6416" max="6416" width="9.85546875" style="211" customWidth="1"/>
    <col min="6417" max="6417" width="8.85546875" style="211" customWidth="1"/>
    <col min="6418" max="6655" width="9.140625" style="211" customWidth="1"/>
    <col min="6656" max="6656" width="5.85546875" style="211"/>
    <col min="6657" max="6657" width="20.5703125" style="211" customWidth="1"/>
    <col min="6658" max="6658" width="8.28515625" style="211" customWidth="1"/>
    <col min="6659" max="6659" width="9.7109375" style="211" customWidth="1"/>
    <col min="6660" max="6660" width="9.42578125" style="211" customWidth="1"/>
    <col min="6661" max="6661" width="7.85546875" style="211" customWidth="1"/>
    <col min="6662" max="6662" width="9" style="211" customWidth="1"/>
    <col min="6663" max="6664" width="8.7109375" style="211" customWidth="1"/>
    <col min="6665" max="6665" width="7.85546875" style="211" customWidth="1"/>
    <col min="6666" max="6666" width="10" style="211" customWidth="1"/>
    <col min="6667" max="6667" width="7.140625" style="211" customWidth="1"/>
    <col min="6668" max="6668" width="8.5703125" style="211" bestFit="1" customWidth="1"/>
    <col min="6669" max="6669" width="12.28515625" style="211" customWidth="1"/>
    <col min="6670" max="6670" width="7.7109375" style="211" customWidth="1"/>
    <col min="6671" max="6671" width="0.140625" style="211" customWidth="1"/>
    <col min="6672" max="6672" width="9.85546875" style="211" customWidth="1"/>
    <col min="6673" max="6673" width="8.85546875" style="211" customWidth="1"/>
    <col min="6674" max="6911" width="9.140625" style="211" customWidth="1"/>
    <col min="6912" max="6912" width="5.85546875" style="211"/>
    <col min="6913" max="6913" width="20.5703125" style="211" customWidth="1"/>
    <col min="6914" max="6914" width="8.28515625" style="211" customWidth="1"/>
    <col min="6915" max="6915" width="9.7109375" style="211" customWidth="1"/>
    <col min="6916" max="6916" width="9.42578125" style="211" customWidth="1"/>
    <col min="6917" max="6917" width="7.85546875" style="211" customWidth="1"/>
    <col min="6918" max="6918" width="9" style="211" customWidth="1"/>
    <col min="6919" max="6920" width="8.7109375" style="211" customWidth="1"/>
    <col min="6921" max="6921" width="7.85546875" style="211" customWidth="1"/>
    <col min="6922" max="6922" width="10" style="211" customWidth="1"/>
    <col min="6923" max="6923" width="7.140625" style="211" customWidth="1"/>
    <col min="6924" max="6924" width="8.5703125" style="211" bestFit="1" customWidth="1"/>
    <col min="6925" max="6925" width="12.28515625" style="211" customWidth="1"/>
    <col min="6926" max="6926" width="7.7109375" style="211" customWidth="1"/>
    <col min="6927" max="6927" width="0.140625" style="211" customWidth="1"/>
    <col min="6928" max="6928" width="9.85546875" style="211" customWidth="1"/>
    <col min="6929" max="6929" width="8.85546875" style="211" customWidth="1"/>
    <col min="6930" max="7167" width="9.140625" style="211" customWidth="1"/>
    <col min="7168" max="7168" width="5.85546875" style="211"/>
    <col min="7169" max="7169" width="20.5703125" style="211" customWidth="1"/>
    <col min="7170" max="7170" width="8.28515625" style="211" customWidth="1"/>
    <col min="7171" max="7171" width="9.7109375" style="211" customWidth="1"/>
    <col min="7172" max="7172" width="9.42578125" style="211" customWidth="1"/>
    <col min="7173" max="7173" width="7.85546875" style="211" customWidth="1"/>
    <col min="7174" max="7174" width="9" style="211" customWidth="1"/>
    <col min="7175" max="7176" width="8.7109375" style="211" customWidth="1"/>
    <col min="7177" max="7177" width="7.85546875" style="211" customWidth="1"/>
    <col min="7178" max="7178" width="10" style="211" customWidth="1"/>
    <col min="7179" max="7179" width="7.140625" style="211" customWidth="1"/>
    <col min="7180" max="7180" width="8.5703125" style="211" bestFit="1" customWidth="1"/>
    <col min="7181" max="7181" width="12.28515625" style="211" customWidth="1"/>
    <col min="7182" max="7182" width="7.7109375" style="211" customWidth="1"/>
    <col min="7183" max="7183" width="0.140625" style="211" customWidth="1"/>
    <col min="7184" max="7184" width="9.85546875" style="211" customWidth="1"/>
    <col min="7185" max="7185" width="8.85546875" style="211" customWidth="1"/>
    <col min="7186" max="7423" width="9.140625" style="211" customWidth="1"/>
    <col min="7424" max="7424" width="5.85546875" style="211"/>
    <col min="7425" max="7425" width="20.5703125" style="211" customWidth="1"/>
    <col min="7426" max="7426" width="8.28515625" style="211" customWidth="1"/>
    <col min="7427" max="7427" width="9.7109375" style="211" customWidth="1"/>
    <col min="7428" max="7428" width="9.42578125" style="211" customWidth="1"/>
    <col min="7429" max="7429" width="7.85546875" style="211" customWidth="1"/>
    <col min="7430" max="7430" width="9" style="211" customWidth="1"/>
    <col min="7431" max="7432" width="8.7109375" style="211" customWidth="1"/>
    <col min="7433" max="7433" width="7.85546875" style="211" customWidth="1"/>
    <col min="7434" max="7434" width="10" style="211" customWidth="1"/>
    <col min="7435" max="7435" width="7.140625" style="211" customWidth="1"/>
    <col min="7436" max="7436" width="8.5703125" style="211" bestFit="1" customWidth="1"/>
    <col min="7437" max="7437" width="12.28515625" style="211" customWidth="1"/>
    <col min="7438" max="7438" width="7.7109375" style="211" customWidth="1"/>
    <col min="7439" max="7439" width="0.140625" style="211" customWidth="1"/>
    <col min="7440" max="7440" width="9.85546875" style="211" customWidth="1"/>
    <col min="7441" max="7441" width="8.85546875" style="211" customWidth="1"/>
    <col min="7442" max="7679" width="9.140625" style="211" customWidth="1"/>
    <col min="7680" max="7680" width="5.85546875" style="211"/>
    <col min="7681" max="7681" width="20.5703125" style="211" customWidth="1"/>
    <col min="7682" max="7682" width="8.28515625" style="211" customWidth="1"/>
    <col min="7683" max="7683" width="9.7109375" style="211" customWidth="1"/>
    <col min="7684" max="7684" width="9.42578125" style="211" customWidth="1"/>
    <col min="7685" max="7685" width="7.85546875" style="211" customWidth="1"/>
    <col min="7686" max="7686" width="9" style="211" customWidth="1"/>
    <col min="7687" max="7688" width="8.7109375" style="211" customWidth="1"/>
    <col min="7689" max="7689" width="7.85546875" style="211" customWidth="1"/>
    <col min="7690" max="7690" width="10" style="211" customWidth="1"/>
    <col min="7691" max="7691" width="7.140625" style="211" customWidth="1"/>
    <col min="7692" max="7692" width="8.5703125" style="211" bestFit="1" customWidth="1"/>
    <col min="7693" max="7693" width="12.28515625" style="211" customWidth="1"/>
    <col min="7694" max="7694" width="7.7109375" style="211" customWidth="1"/>
    <col min="7695" max="7695" width="0.140625" style="211" customWidth="1"/>
    <col min="7696" max="7696" width="9.85546875" style="211" customWidth="1"/>
    <col min="7697" max="7697" width="8.85546875" style="211" customWidth="1"/>
    <col min="7698" max="7935" width="9.140625" style="211" customWidth="1"/>
    <col min="7936" max="7936" width="5.85546875" style="211"/>
    <col min="7937" max="7937" width="20.5703125" style="211" customWidth="1"/>
    <col min="7938" max="7938" width="8.28515625" style="211" customWidth="1"/>
    <col min="7939" max="7939" width="9.7109375" style="211" customWidth="1"/>
    <col min="7940" max="7940" width="9.42578125" style="211" customWidth="1"/>
    <col min="7941" max="7941" width="7.85546875" style="211" customWidth="1"/>
    <col min="7942" max="7942" width="9" style="211" customWidth="1"/>
    <col min="7943" max="7944" width="8.7109375" style="211" customWidth="1"/>
    <col min="7945" max="7945" width="7.85546875" style="211" customWidth="1"/>
    <col min="7946" max="7946" width="10" style="211" customWidth="1"/>
    <col min="7947" max="7947" width="7.140625" style="211" customWidth="1"/>
    <col min="7948" max="7948" width="8.5703125" style="211" bestFit="1" customWidth="1"/>
    <col min="7949" max="7949" width="12.28515625" style="211" customWidth="1"/>
    <col min="7950" max="7950" width="7.7109375" style="211" customWidth="1"/>
    <col min="7951" max="7951" width="0.140625" style="211" customWidth="1"/>
    <col min="7952" max="7952" width="9.85546875" style="211" customWidth="1"/>
    <col min="7953" max="7953" width="8.85546875" style="211" customWidth="1"/>
    <col min="7954" max="8191" width="9.140625" style="211" customWidth="1"/>
    <col min="8192" max="8192" width="5.85546875" style="211"/>
    <col min="8193" max="8193" width="20.5703125" style="211" customWidth="1"/>
    <col min="8194" max="8194" width="8.28515625" style="211" customWidth="1"/>
    <col min="8195" max="8195" width="9.7109375" style="211" customWidth="1"/>
    <col min="8196" max="8196" width="9.42578125" style="211" customWidth="1"/>
    <col min="8197" max="8197" width="7.85546875" style="211" customWidth="1"/>
    <col min="8198" max="8198" width="9" style="211" customWidth="1"/>
    <col min="8199" max="8200" width="8.7109375" style="211" customWidth="1"/>
    <col min="8201" max="8201" width="7.85546875" style="211" customWidth="1"/>
    <col min="8202" max="8202" width="10" style="211" customWidth="1"/>
    <col min="8203" max="8203" width="7.140625" style="211" customWidth="1"/>
    <col min="8204" max="8204" width="8.5703125" style="211" bestFit="1" customWidth="1"/>
    <col min="8205" max="8205" width="12.28515625" style="211" customWidth="1"/>
    <col min="8206" max="8206" width="7.7109375" style="211" customWidth="1"/>
    <col min="8207" max="8207" width="0.140625" style="211" customWidth="1"/>
    <col min="8208" max="8208" width="9.85546875" style="211" customWidth="1"/>
    <col min="8209" max="8209" width="8.85546875" style="211" customWidth="1"/>
    <col min="8210" max="8447" width="9.140625" style="211" customWidth="1"/>
    <col min="8448" max="8448" width="5.85546875" style="211"/>
    <col min="8449" max="8449" width="20.5703125" style="211" customWidth="1"/>
    <col min="8450" max="8450" width="8.28515625" style="211" customWidth="1"/>
    <col min="8451" max="8451" width="9.7109375" style="211" customWidth="1"/>
    <col min="8452" max="8452" width="9.42578125" style="211" customWidth="1"/>
    <col min="8453" max="8453" width="7.85546875" style="211" customWidth="1"/>
    <col min="8454" max="8454" width="9" style="211" customWidth="1"/>
    <col min="8455" max="8456" width="8.7109375" style="211" customWidth="1"/>
    <col min="8457" max="8457" width="7.85546875" style="211" customWidth="1"/>
    <col min="8458" max="8458" width="10" style="211" customWidth="1"/>
    <col min="8459" max="8459" width="7.140625" style="211" customWidth="1"/>
    <col min="8460" max="8460" width="8.5703125" style="211" bestFit="1" customWidth="1"/>
    <col min="8461" max="8461" width="12.28515625" style="211" customWidth="1"/>
    <col min="8462" max="8462" width="7.7109375" style="211" customWidth="1"/>
    <col min="8463" max="8463" width="0.140625" style="211" customWidth="1"/>
    <col min="8464" max="8464" width="9.85546875" style="211" customWidth="1"/>
    <col min="8465" max="8465" width="8.85546875" style="211" customWidth="1"/>
    <col min="8466" max="8703" width="9.140625" style="211" customWidth="1"/>
    <col min="8704" max="8704" width="5.85546875" style="211"/>
    <col min="8705" max="8705" width="20.5703125" style="211" customWidth="1"/>
    <col min="8706" max="8706" width="8.28515625" style="211" customWidth="1"/>
    <col min="8707" max="8707" width="9.7109375" style="211" customWidth="1"/>
    <col min="8708" max="8708" width="9.42578125" style="211" customWidth="1"/>
    <col min="8709" max="8709" width="7.85546875" style="211" customWidth="1"/>
    <col min="8710" max="8710" width="9" style="211" customWidth="1"/>
    <col min="8711" max="8712" width="8.7109375" style="211" customWidth="1"/>
    <col min="8713" max="8713" width="7.85546875" style="211" customWidth="1"/>
    <col min="8714" max="8714" width="10" style="211" customWidth="1"/>
    <col min="8715" max="8715" width="7.140625" style="211" customWidth="1"/>
    <col min="8716" max="8716" width="8.5703125" style="211" bestFit="1" customWidth="1"/>
    <col min="8717" max="8717" width="12.28515625" style="211" customWidth="1"/>
    <col min="8718" max="8718" width="7.7109375" style="211" customWidth="1"/>
    <col min="8719" max="8719" width="0.140625" style="211" customWidth="1"/>
    <col min="8720" max="8720" width="9.85546875" style="211" customWidth="1"/>
    <col min="8721" max="8721" width="8.85546875" style="211" customWidth="1"/>
    <col min="8722" max="8959" width="9.140625" style="211" customWidth="1"/>
    <col min="8960" max="8960" width="5.85546875" style="211"/>
    <col min="8961" max="8961" width="20.5703125" style="211" customWidth="1"/>
    <col min="8962" max="8962" width="8.28515625" style="211" customWidth="1"/>
    <col min="8963" max="8963" width="9.7109375" style="211" customWidth="1"/>
    <col min="8964" max="8964" width="9.42578125" style="211" customWidth="1"/>
    <col min="8965" max="8965" width="7.85546875" style="211" customWidth="1"/>
    <col min="8966" max="8966" width="9" style="211" customWidth="1"/>
    <col min="8967" max="8968" width="8.7109375" style="211" customWidth="1"/>
    <col min="8969" max="8969" width="7.85546875" style="211" customWidth="1"/>
    <col min="8970" max="8970" width="10" style="211" customWidth="1"/>
    <col min="8971" max="8971" width="7.140625" style="211" customWidth="1"/>
    <col min="8972" max="8972" width="8.5703125" style="211" bestFit="1" customWidth="1"/>
    <col min="8973" max="8973" width="12.28515625" style="211" customWidth="1"/>
    <col min="8974" max="8974" width="7.7109375" style="211" customWidth="1"/>
    <col min="8975" max="8975" width="0.140625" style="211" customWidth="1"/>
    <col min="8976" max="8976" width="9.85546875" style="211" customWidth="1"/>
    <col min="8977" max="8977" width="8.85546875" style="211" customWidth="1"/>
    <col min="8978" max="9215" width="9.140625" style="211" customWidth="1"/>
    <col min="9216" max="9216" width="5.85546875" style="211"/>
    <col min="9217" max="9217" width="20.5703125" style="211" customWidth="1"/>
    <col min="9218" max="9218" width="8.28515625" style="211" customWidth="1"/>
    <col min="9219" max="9219" width="9.7109375" style="211" customWidth="1"/>
    <col min="9220" max="9220" width="9.42578125" style="211" customWidth="1"/>
    <col min="9221" max="9221" width="7.85546875" style="211" customWidth="1"/>
    <col min="9222" max="9222" width="9" style="211" customWidth="1"/>
    <col min="9223" max="9224" width="8.7109375" style="211" customWidth="1"/>
    <col min="9225" max="9225" width="7.85546875" style="211" customWidth="1"/>
    <col min="9226" max="9226" width="10" style="211" customWidth="1"/>
    <col min="9227" max="9227" width="7.140625" style="211" customWidth="1"/>
    <col min="9228" max="9228" width="8.5703125" style="211" bestFit="1" customWidth="1"/>
    <col min="9229" max="9229" width="12.28515625" style="211" customWidth="1"/>
    <col min="9230" max="9230" width="7.7109375" style="211" customWidth="1"/>
    <col min="9231" max="9231" width="0.140625" style="211" customWidth="1"/>
    <col min="9232" max="9232" width="9.85546875" style="211" customWidth="1"/>
    <col min="9233" max="9233" width="8.85546875" style="211" customWidth="1"/>
    <col min="9234" max="9471" width="9.140625" style="211" customWidth="1"/>
    <col min="9472" max="9472" width="5.85546875" style="211"/>
    <col min="9473" max="9473" width="20.5703125" style="211" customWidth="1"/>
    <col min="9474" max="9474" width="8.28515625" style="211" customWidth="1"/>
    <col min="9475" max="9475" width="9.7109375" style="211" customWidth="1"/>
    <col min="9476" max="9476" width="9.42578125" style="211" customWidth="1"/>
    <col min="9477" max="9477" width="7.85546875" style="211" customWidth="1"/>
    <col min="9478" max="9478" width="9" style="211" customWidth="1"/>
    <col min="9479" max="9480" width="8.7109375" style="211" customWidth="1"/>
    <col min="9481" max="9481" width="7.85546875" style="211" customWidth="1"/>
    <col min="9482" max="9482" width="10" style="211" customWidth="1"/>
    <col min="9483" max="9483" width="7.140625" style="211" customWidth="1"/>
    <col min="9484" max="9484" width="8.5703125" style="211" bestFit="1" customWidth="1"/>
    <col min="9485" max="9485" width="12.28515625" style="211" customWidth="1"/>
    <col min="9486" max="9486" width="7.7109375" style="211" customWidth="1"/>
    <col min="9487" max="9487" width="0.140625" style="211" customWidth="1"/>
    <col min="9488" max="9488" width="9.85546875" style="211" customWidth="1"/>
    <col min="9489" max="9489" width="8.85546875" style="211" customWidth="1"/>
    <col min="9490" max="9727" width="9.140625" style="211" customWidth="1"/>
    <col min="9728" max="9728" width="5.85546875" style="211"/>
    <col min="9729" max="9729" width="20.5703125" style="211" customWidth="1"/>
    <col min="9730" max="9730" width="8.28515625" style="211" customWidth="1"/>
    <col min="9731" max="9731" width="9.7109375" style="211" customWidth="1"/>
    <col min="9732" max="9732" width="9.42578125" style="211" customWidth="1"/>
    <col min="9733" max="9733" width="7.85546875" style="211" customWidth="1"/>
    <col min="9734" max="9734" width="9" style="211" customWidth="1"/>
    <col min="9735" max="9736" width="8.7109375" style="211" customWidth="1"/>
    <col min="9737" max="9737" width="7.85546875" style="211" customWidth="1"/>
    <col min="9738" max="9738" width="10" style="211" customWidth="1"/>
    <col min="9739" max="9739" width="7.140625" style="211" customWidth="1"/>
    <col min="9740" max="9740" width="8.5703125" style="211" bestFit="1" customWidth="1"/>
    <col min="9741" max="9741" width="12.28515625" style="211" customWidth="1"/>
    <col min="9742" max="9742" width="7.7109375" style="211" customWidth="1"/>
    <col min="9743" max="9743" width="0.140625" style="211" customWidth="1"/>
    <col min="9744" max="9744" width="9.85546875" style="211" customWidth="1"/>
    <col min="9745" max="9745" width="8.85546875" style="211" customWidth="1"/>
    <col min="9746" max="9983" width="9.140625" style="211" customWidth="1"/>
    <col min="9984" max="9984" width="5.85546875" style="211"/>
    <col min="9985" max="9985" width="20.5703125" style="211" customWidth="1"/>
    <col min="9986" max="9986" width="8.28515625" style="211" customWidth="1"/>
    <col min="9987" max="9987" width="9.7109375" style="211" customWidth="1"/>
    <col min="9988" max="9988" width="9.42578125" style="211" customWidth="1"/>
    <col min="9989" max="9989" width="7.85546875" style="211" customWidth="1"/>
    <col min="9990" max="9990" width="9" style="211" customWidth="1"/>
    <col min="9991" max="9992" width="8.7109375" style="211" customWidth="1"/>
    <col min="9993" max="9993" width="7.85546875" style="211" customWidth="1"/>
    <col min="9994" max="9994" width="10" style="211" customWidth="1"/>
    <col min="9995" max="9995" width="7.140625" style="211" customWidth="1"/>
    <col min="9996" max="9996" width="8.5703125" style="211" bestFit="1" customWidth="1"/>
    <col min="9997" max="9997" width="12.28515625" style="211" customWidth="1"/>
    <col min="9998" max="9998" width="7.7109375" style="211" customWidth="1"/>
    <col min="9999" max="9999" width="0.140625" style="211" customWidth="1"/>
    <col min="10000" max="10000" width="9.85546875" style="211" customWidth="1"/>
    <col min="10001" max="10001" width="8.85546875" style="211" customWidth="1"/>
    <col min="10002" max="10239" width="9.140625" style="211" customWidth="1"/>
    <col min="10240" max="10240" width="5.85546875" style="211"/>
    <col min="10241" max="10241" width="20.5703125" style="211" customWidth="1"/>
    <col min="10242" max="10242" width="8.28515625" style="211" customWidth="1"/>
    <col min="10243" max="10243" width="9.7109375" style="211" customWidth="1"/>
    <col min="10244" max="10244" width="9.42578125" style="211" customWidth="1"/>
    <col min="10245" max="10245" width="7.85546875" style="211" customWidth="1"/>
    <col min="10246" max="10246" width="9" style="211" customWidth="1"/>
    <col min="10247" max="10248" width="8.7109375" style="211" customWidth="1"/>
    <col min="10249" max="10249" width="7.85546875" style="211" customWidth="1"/>
    <col min="10250" max="10250" width="10" style="211" customWidth="1"/>
    <col min="10251" max="10251" width="7.140625" style="211" customWidth="1"/>
    <col min="10252" max="10252" width="8.5703125" style="211" bestFit="1" customWidth="1"/>
    <col min="10253" max="10253" width="12.28515625" style="211" customWidth="1"/>
    <col min="10254" max="10254" width="7.7109375" style="211" customWidth="1"/>
    <col min="10255" max="10255" width="0.140625" style="211" customWidth="1"/>
    <col min="10256" max="10256" width="9.85546875" style="211" customWidth="1"/>
    <col min="10257" max="10257" width="8.85546875" style="211" customWidth="1"/>
    <col min="10258" max="10495" width="9.140625" style="211" customWidth="1"/>
    <col min="10496" max="10496" width="5.85546875" style="211"/>
    <col min="10497" max="10497" width="20.5703125" style="211" customWidth="1"/>
    <col min="10498" max="10498" width="8.28515625" style="211" customWidth="1"/>
    <col min="10499" max="10499" width="9.7109375" style="211" customWidth="1"/>
    <col min="10500" max="10500" width="9.42578125" style="211" customWidth="1"/>
    <col min="10501" max="10501" width="7.85546875" style="211" customWidth="1"/>
    <col min="10502" max="10502" width="9" style="211" customWidth="1"/>
    <col min="10503" max="10504" width="8.7109375" style="211" customWidth="1"/>
    <col min="10505" max="10505" width="7.85546875" style="211" customWidth="1"/>
    <col min="10506" max="10506" width="10" style="211" customWidth="1"/>
    <col min="10507" max="10507" width="7.140625" style="211" customWidth="1"/>
    <col min="10508" max="10508" width="8.5703125" style="211" bestFit="1" customWidth="1"/>
    <col min="10509" max="10509" width="12.28515625" style="211" customWidth="1"/>
    <col min="10510" max="10510" width="7.7109375" style="211" customWidth="1"/>
    <col min="10511" max="10511" width="0.140625" style="211" customWidth="1"/>
    <col min="10512" max="10512" width="9.85546875" style="211" customWidth="1"/>
    <col min="10513" max="10513" width="8.85546875" style="211" customWidth="1"/>
    <col min="10514" max="10751" width="9.140625" style="211" customWidth="1"/>
    <col min="10752" max="10752" width="5.85546875" style="211"/>
    <col min="10753" max="10753" width="20.5703125" style="211" customWidth="1"/>
    <col min="10754" max="10754" width="8.28515625" style="211" customWidth="1"/>
    <col min="10755" max="10755" width="9.7109375" style="211" customWidth="1"/>
    <col min="10756" max="10756" width="9.42578125" style="211" customWidth="1"/>
    <col min="10757" max="10757" width="7.85546875" style="211" customWidth="1"/>
    <col min="10758" max="10758" width="9" style="211" customWidth="1"/>
    <col min="10759" max="10760" width="8.7109375" style="211" customWidth="1"/>
    <col min="10761" max="10761" width="7.85546875" style="211" customWidth="1"/>
    <col min="10762" max="10762" width="10" style="211" customWidth="1"/>
    <col min="10763" max="10763" width="7.140625" style="211" customWidth="1"/>
    <col min="10764" max="10764" width="8.5703125" style="211" bestFit="1" customWidth="1"/>
    <col min="10765" max="10765" width="12.28515625" style="211" customWidth="1"/>
    <col min="10766" max="10766" width="7.7109375" style="211" customWidth="1"/>
    <col min="10767" max="10767" width="0.140625" style="211" customWidth="1"/>
    <col min="10768" max="10768" width="9.85546875" style="211" customWidth="1"/>
    <col min="10769" max="10769" width="8.85546875" style="211" customWidth="1"/>
    <col min="10770" max="11007" width="9.140625" style="211" customWidth="1"/>
    <col min="11008" max="11008" width="5.85546875" style="211"/>
    <col min="11009" max="11009" width="20.5703125" style="211" customWidth="1"/>
    <col min="11010" max="11010" width="8.28515625" style="211" customWidth="1"/>
    <col min="11011" max="11011" width="9.7109375" style="211" customWidth="1"/>
    <col min="11012" max="11012" width="9.42578125" style="211" customWidth="1"/>
    <col min="11013" max="11013" width="7.85546875" style="211" customWidth="1"/>
    <col min="11014" max="11014" width="9" style="211" customWidth="1"/>
    <col min="11015" max="11016" width="8.7109375" style="211" customWidth="1"/>
    <col min="11017" max="11017" width="7.85546875" style="211" customWidth="1"/>
    <col min="11018" max="11018" width="10" style="211" customWidth="1"/>
    <col min="11019" max="11019" width="7.140625" style="211" customWidth="1"/>
    <col min="11020" max="11020" width="8.5703125" style="211" bestFit="1" customWidth="1"/>
    <col min="11021" max="11021" width="12.28515625" style="211" customWidth="1"/>
    <col min="11022" max="11022" width="7.7109375" style="211" customWidth="1"/>
    <col min="11023" max="11023" width="0.140625" style="211" customWidth="1"/>
    <col min="11024" max="11024" width="9.85546875" style="211" customWidth="1"/>
    <col min="11025" max="11025" width="8.85546875" style="211" customWidth="1"/>
    <col min="11026" max="11263" width="9.140625" style="211" customWidth="1"/>
    <col min="11264" max="11264" width="5.85546875" style="211"/>
    <col min="11265" max="11265" width="20.5703125" style="211" customWidth="1"/>
    <col min="11266" max="11266" width="8.28515625" style="211" customWidth="1"/>
    <col min="11267" max="11267" width="9.7109375" style="211" customWidth="1"/>
    <col min="11268" max="11268" width="9.42578125" style="211" customWidth="1"/>
    <col min="11269" max="11269" width="7.85546875" style="211" customWidth="1"/>
    <col min="11270" max="11270" width="9" style="211" customWidth="1"/>
    <col min="11271" max="11272" width="8.7109375" style="211" customWidth="1"/>
    <col min="11273" max="11273" width="7.85546875" style="211" customWidth="1"/>
    <col min="11274" max="11274" width="10" style="211" customWidth="1"/>
    <col min="11275" max="11275" width="7.140625" style="211" customWidth="1"/>
    <col min="11276" max="11276" width="8.5703125" style="211" bestFit="1" customWidth="1"/>
    <col min="11277" max="11277" width="12.28515625" style="211" customWidth="1"/>
    <col min="11278" max="11278" width="7.7109375" style="211" customWidth="1"/>
    <col min="11279" max="11279" width="0.140625" style="211" customWidth="1"/>
    <col min="11280" max="11280" width="9.85546875" style="211" customWidth="1"/>
    <col min="11281" max="11281" width="8.85546875" style="211" customWidth="1"/>
    <col min="11282" max="11519" width="9.140625" style="211" customWidth="1"/>
    <col min="11520" max="11520" width="5.85546875" style="211"/>
    <col min="11521" max="11521" width="20.5703125" style="211" customWidth="1"/>
    <col min="11522" max="11522" width="8.28515625" style="211" customWidth="1"/>
    <col min="11523" max="11523" width="9.7109375" style="211" customWidth="1"/>
    <col min="11524" max="11524" width="9.42578125" style="211" customWidth="1"/>
    <col min="11525" max="11525" width="7.85546875" style="211" customWidth="1"/>
    <col min="11526" max="11526" width="9" style="211" customWidth="1"/>
    <col min="11527" max="11528" width="8.7109375" style="211" customWidth="1"/>
    <col min="11529" max="11529" width="7.85546875" style="211" customWidth="1"/>
    <col min="11530" max="11530" width="10" style="211" customWidth="1"/>
    <col min="11531" max="11531" width="7.140625" style="211" customWidth="1"/>
    <col min="11532" max="11532" width="8.5703125" style="211" bestFit="1" customWidth="1"/>
    <col min="11533" max="11533" width="12.28515625" style="211" customWidth="1"/>
    <col min="11534" max="11534" width="7.7109375" style="211" customWidth="1"/>
    <col min="11535" max="11535" width="0.140625" style="211" customWidth="1"/>
    <col min="11536" max="11536" width="9.85546875" style="211" customWidth="1"/>
    <col min="11537" max="11537" width="8.85546875" style="211" customWidth="1"/>
    <col min="11538" max="11775" width="9.140625" style="211" customWidth="1"/>
    <col min="11776" max="11776" width="5.85546875" style="211"/>
    <col min="11777" max="11777" width="20.5703125" style="211" customWidth="1"/>
    <col min="11778" max="11778" width="8.28515625" style="211" customWidth="1"/>
    <col min="11779" max="11779" width="9.7109375" style="211" customWidth="1"/>
    <col min="11780" max="11780" width="9.42578125" style="211" customWidth="1"/>
    <col min="11781" max="11781" width="7.85546875" style="211" customWidth="1"/>
    <col min="11782" max="11782" width="9" style="211" customWidth="1"/>
    <col min="11783" max="11784" width="8.7109375" style="211" customWidth="1"/>
    <col min="11785" max="11785" width="7.85546875" style="211" customWidth="1"/>
    <col min="11786" max="11786" width="10" style="211" customWidth="1"/>
    <col min="11787" max="11787" width="7.140625" style="211" customWidth="1"/>
    <col min="11788" max="11788" width="8.5703125" style="211" bestFit="1" customWidth="1"/>
    <col min="11789" max="11789" width="12.28515625" style="211" customWidth="1"/>
    <col min="11790" max="11790" width="7.7109375" style="211" customWidth="1"/>
    <col min="11791" max="11791" width="0.140625" style="211" customWidth="1"/>
    <col min="11792" max="11792" width="9.85546875" style="211" customWidth="1"/>
    <col min="11793" max="11793" width="8.85546875" style="211" customWidth="1"/>
    <col min="11794" max="12031" width="9.140625" style="211" customWidth="1"/>
    <col min="12032" max="12032" width="5.85546875" style="211"/>
    <col min="12033" max="12033" width="20.5703125" style="211" customWidth="1"/>
    <col min="12034" max="12034" width="8.28515625" style="211" customWidth="1"/>
    <col min="12035" max="12035" width="9.7109375" style="211" customWidth="1"/>
    <col min="12036" max="12036" width="9.42578125" style="211" customWidth="1"/>
    <col min="12037" max="12037" width="7.85546875" style="211" customWidth="1"/>
    <col min="12038" max="12038" width="9" style="211" customWidth="1"/>
    <col min="12039" max="12040" width="8.7109375" style="211" customWidth="1"/>
    <col min="12041" max="12041" width="7.85546875" style="211" customWidth="1"/>
    <col min="12042" max="12042" width="10" style="211" customWidth="1"/>
    <col min="12043" max="12043" width="7.140625" style="211" customWidth="1"/>
    <col min="12044" max="12044" width="8.5703125" style="211" bestFit="1" customWidth="1"/>
    <col min="12045" max="12045" width="12.28515625" style="211" customWidth="1"/>
    <col min="12046" max="12046" width="7.7109375" style="211" customWidth="1"/>
    <col min="12047" max="12047" width="0.140625" style="211" customWidth="1"/>
    <col min="12048" max="12048" width="9.85546875" style="211" customWidth="1"/>
    <col min="12049" max="12049" width="8.85546875" style="211" customWidth="1"/>
    <col min="12050" max="12287" width="9.140625" style="211" customWidth="1"/>
    <col min="12288" max="12288" width="5.85546875" style="211"/>
    <col min="12289" max="12289" width="20.5703125" style="211" customWidth="1"/>
    <col min="12290" max="12290" width="8.28515625" style="211" customWidth="1"/>
    <col min="12291" max="12291" width="9.7109375" style="211" customWidth="1"/>
    <col min="12292" max="12292" width="9.42578125" style="211" customWidth="1"/>
    <col min="12293" max="12293" width="7.85546875" style="211" customWidth="1"/>
    <col min="12294" max="12294" width="9" style="211" customWidth="1"/>
    <col min="12295" max="12296" width="8.7109375" style="211" customWidth="1"/>
    <col min="12297" max="12297" width="7.85546875" style="211" customWidth="1"/>
    <col min="12298" max="12298" width="10" style="211" customWidth="1"/>
    <col min="12299" max="12299" width="7.140625" style="211" customWidth="1"/>
    <col min="12300" max="12300" width="8.5703125" style="211" bestFit="1" customWidth="1"/>
    <col min="12301" max="12301" width="12.28515625" style="211" customWidth="1"/>
    <col min="12302" max="12302" width="7.7109375" style="211" customWidth="1"/>
    <col min="12303" max="12303" width="0.140625" style="211" customWidth="1"/>
    <col min="12304" max="12304" width="9.85546875" style="211" customWidth="1"/>
    <col min="12305" max="12305" width="8.85546875" style="211" customWidth="1"/>
    <col min="12306" max="12543" width="9.140625" style="211" customWidth="1"/>
    <col min="12544" max="12544" width="5.85546875" style="211"/>
    <col min="12545" max="12545" width="20.5703125" style="211" customWidth="1"/>
    <col min="12546" max="12546" width="8.28515625" style="211" customWidth="1"/>
    <col min="12547" max="12547" width="9.7109375" style="211" customWidth="1"/>
    <col min="12548" max="12548" width="9.42578125" style="211" customWidth="1"/>
    <col min="12549" max="12549" width="7.85546875" style="211" customWidth="1"/>
    <col min="12550" max="12550" width="9" style="211" customWidth="1"/>
    <col min="12551" max="12552" width="8.7109375" style="211" customWidth="1"/>
    <col min="12553" max="12553" width="7.85546875" style="211" customWidth="1"/>
    <col min="12554" max="12554" width="10" style="211" customWidth="1"/>
    <col min="12555" max="12555" width="7.140625" style="211" customWidth="1"/>
    <col min="12556" max="12556" width="8.5703125" style="211" bestFit="1" customWidth="1"/>
    <col min="12557" max="12557" width="12.28515625" style="211" customWidth="1"/>
    <col min="12558" max="12558" width="7.7109375" style="211" customWidth="1"/>
    <col min="12559" max="12559" width="0.140625" style="211" customWidth="1"/>
    <col min="12560" max="12560" width="9.85546875" style="211" customWidth="1"/>
    <col min="12561" max="12561" width="8.85546875" style="211" customWidth="1"/>
    <col min="12562" max="12799" width="9.140625" style="211" customWidth="1"/>
    <col min="12800" max="12800" width="5.85546875" style="211"/>
    <col min="12801" max="12801" width="20.5703125" style="211" customWidth="1"/>
    <col min="12802" max="12802" width="8.28515625" style="211" customWidth="1"/>
    <col min="12803" max="12803" width="9.7109375" style="211" customWidth="1"/>
    <col min="12804" max="12804" width="9.42578125" style="211" customWidth="1"/>
    <col min="12805" max="12805" width="7.85546875" style="211" customWidth="1"/>
    <col min="12806" max="12806" width="9" style="211" customWidth="1"/>
    <col min="12807" max="12808" width="8.7109375" style="211" customWidth="1"/>
    <col min="12809" max="12809" width="7.85546875" style="211" customWidth="1"/>
    <col min="12810" max="12810" width="10" style="211" customWidth="1"/>
    <col min="12811" max="12811" width="7.140625" style="211" customWidth="1"/>
    <col min="12812" max="12812" width="8.5703125" style="211" bestFit="1" customWidth="1"/>
    <col min="12813" max="12813" width="12.28515625" style="211" customWidth="1"/>
    <col min="12814" max="12814" width="7.7109375" style="211" customWidth="1"/>
    <col min="12815" max="12815" width="0.140625" style="211" customWidth="1"/>
    <col min="12816" max="12816" width="9.85546875" style="211" customWidth="1"/>
    <col min="12817" max="12817" width="8.85546875" style="211" customWidth="1"/>
    <col min="12818" max="13055" width="9.140625" style="211" customWidth="1"/>
    <col min="13056" max="13056" width="5.85546875" style="211"/>
    <col min="13057" max="13057" width="20.5703125" style="211" customWidth="1"/>
    <col min="13058" max="13058" width="8.28515625" style="211" customWidth="1"/>
    <col min="13059" max="13059" width="9.7109375" style="211" customWidth="1"/>
    <col min="13060" max="13060" width="9.42578125" style="211" customWidth="1"/>
    <col min="13061" max="13061" width="7.85546875" style="211" customWidth="1"/>
    <col min="13062" max="13062" width="9" style="211" customWidth="1"/>
    <col min="13063" max="13064" width="8.7109375" style="211" customWidth="1"/>
    <col min="13065" max="13065" width="7.85546875" style="211" customWidth="1"/>
    <col min="13066" max="13066" width="10" style="211" customWidth="1"/>
    <col min="13067" max="13067" width="7.140625" style="211" customWidth="1"/>
    <col min="13068" max="13068" width="8.5703125" style="211" bestFit="1" customWidth="1"/>
    <col min="13069" max="13069" width="12.28515625" style="211" customWidth="1"/>
    <col min="13070" max="13070" width="7.7109375" style="211" customWidth="1"/>
    <col min="13071" max="13071" width="0.140625" style="211" customWidth="1"/>
    <col min="13072" max="13072" width="9.85546875" style="211" customWidth="1"/>
    <col min="13073" max="13073" width="8.85546875" style="211" customWidth="1"/>
    <col min="13074" max="13311" width="9.140625" style="211" customWidth="1"/>
    <col min="13312" max="13312" width="5.85546875" style="211"/>
    <col min="13313" max="13313" width="20.5703125" style="211" customWidth="1"/>
    <col min="13314" max="13314" width="8.28515625" style="211" customWidth="1"/>
    <col min="13315" max="13315" width="9.7109375" style="211" customWidth="1"/>
    <col min="13316" max="13316" width="9.42578125" style="211" customWidth="1"/>
    <col min="13317" max="13317" width="7.85546875" style="211" customWidth="1"/>
    <col min="13318" max="13318" width="9" style="211" customWidth="1"/>
    <col min="13319" max="13320" width="8.7109375" style="211" customWidth="1"/>
    <col min="13321" max="13321" width="7.85546875" style="211" customWidth="1"/>
    <col min="13322" max="13322" width="10" style="211" customWidth="1"/>
    <col min="13323" max="13323" width="7.140625" style="211" customWidth="1"/>
    <col min="13324" max="13324" width="8.5703125" style="211" bestFit="1" customWidth="1"/>
    <col min="13325" max="13325" width="12.28515625" style="211" customWidth="1"/>
    <col min="13326" max="13326" width="7.7109375" style="211" customWidth="1"/>
    <col min="13327" max="13327" width="0.140625" style="211" customWidth="1"/>
    <col min="13328" max="13328" width="9.85546875" style="211" customWidth="1"/>
    <col min="13329" max="13329" width="8.85546875" style="211" customWidth="1"/>
    <col min="13330" max="13567" width="9.140625" style="211" customWidth="1"/>
    <col min="13568" max="13568" width="5.85546875" style="211"/>
    <col min="13569" max="13569" width="20.5703125" style="211" customWidth="1"/>
    <col min="13570" max="13570" width="8.28515625" style="211" customWidth="1"/>
    <col min="13571" max="13571" width="9.7109375" style="211" customWidth="1"/>
    <col min="13572" max="13572" width="9.42578125" style="211" customWidth="1"/>
    <col min="13573" max="13573" width="7.85546875" style="211" customWidth="1"/>
    <col min="13574" max="13574" width="9" style="211" customWidth="1"/>
    <col min="13575" max="13576" width="8.7109375" style="211" customWidth="1"/>
    <col min="13577" max="13577" width="7.85546875" style="211" customWidth="1"/>
    <col min="13578" max="13578" width="10" style="211" customWidth="1"/>
    <col min="13579" max="13579" width="7.140625" style="211" customWidth="1"/>
    <col min="13580" max="13580" width="8.5703125" style="211" bestFit="1" customWidth="1"/>
    <col min="13581" max="13581" width="12.28515625" style="211" customWidth="1"/>
    <col min="13582" max="13582" width="7.7109375" style="211" customWidth="1"/>
    <col min="13583" max="13583" width="0.140625" style="211" customWidth="1"/>
    <col min="13584" max="13584" width="9.85546875" style="211" customWidth="1"/>
    <col min="13585" max="13585" width="8.85546875" style="211" customWidth="1"/>
    <col min="13586" max="13823" width="9.140625" style="211" customWidth="1"/>
    <col min="13824" max="13824" width="5.85546875" style="211"/>
    <col min="13825" max="13825" width="20.5703125" style="211" customWidth="1"/>
    <col min="13826" max="13826" width="8.28515625" style="211" customWidth="1"/>
    <col min="13827" max="13827" width="9.7109375" style="211" customWidth="1"/>
    <col min="13828" max="13828" width="9.42578125" style="211" customWidth="1"/>
    <col min="13829" max="13829" width="7.85546875" style="211" customWidth="1"/>
    <col min="13830" max="13830" width="9" style="211" customWidth="1"/>
    <col min="13831" max="13832" width="8.7109375" style="211" customWidth="1"/>
    <col min="13833" max="13833" width="7.85546875" style="211" customWidth="1"/>
    <col min="13834" max="13834" width="10" style="211" customWidth="1"/>
    <col min="13835" max="13835" width="7.140625" style="211" customWidth="1"/>
    <col min="13836" max="13836" width="8.5703125" style="211" bestFit="1" customWidth="1"/>
    <col min="13837" max="13837" width="12.28515625" style="211" customWidth="1"/>
    <col min="13838" max="13838" width="7.7109375" style="211" customWidth="1"/>
    <col min="13839" max="13839" width="0.140625" style="211" customWidth="1"/>
    <col min="13840" max="13840" width="9.85546875" style="211" customWidth="1"/>
    <col min="13841" max="13841" width="8.85546875" style="211" customWidth="1"/>
    <col min="13842" max="14079" width="9.140625" style="211" customWidth="1"/>
    <col min="14080" max="14080" width="5.85546875" style="211"/>
    <col min="14081" max="14081" width="20.5703125" style="211" customWidth="1"/>
    <col min="14082" max="14082" width="8.28515625" style="211" customWidth="1"/>
    <col min="14083" max="14083" width="9.7109375" style="211" customWidth="1"/>
    <col min="14084" max="14084" width="9.42578125" style="211" customWidth="1"/>
    <col min="14085" max="14085" width="7.85546875" style="211" customWidth="1"/>
    <col min="14086" max="14086" width="9" style="211" customWidth="1"/>
    <col min="14087" max="14088" width="8.7109375" style="211" customWidth="1"/>
    <col min="14089" max="14089" width="7.85546875" style="211" customWidth="1"/>
    <col min="14090" max="14090" width="10" style="211" customWidth="1"/>
    <col min="14091" max="14091" width="7.140625" style="211" customWidth="1"/>
    <col min="14092" max="14092" width="8.5703125" style="211" bestFit="1" customWidth="1"/>
    <col min="14093" max="14093" width="12.28515625" style="211" customWidth="1"/>
    <col min="14094" max="14094" width="7.7109375" style="211" customWidth="1"/>
    <col min="14095" max="14095" width="0.140625" style="211" customWidth="1"/>
    <col min="14096" max="14096" width="9.85546875" style="211" customWidth="1"/>
    <col min="14097" max="14097" width="8.85546875" style="211" customWidth="1"/>
    <col min="14098" max="14335" width="9.140625" style="211" customWidth="1"/>
    <col min="14336" max="14336" width="5.85546875" style="211"/>
    <col min="14337" max="14337" width="20.5703125" style="211" customWidth="1"/>
    <col min="14338" max="14338" width="8.28515625" style="211" customWidth="1"/>
    <col min="14339" max="14339" width="9.7109375" style="211" customWidth="1"/>
    <col min="14340" max="14340" width="9.42578125" style="211" customWidth="1"/>
    <col min="14341" max="14341" width="7.85546875" style="211" customWidth="1"/>
    <col min="14342" max="14342" width="9" style="211" customWidth="1"/>
    <col min="14343" max="14344" width="8.7109375" style="211" customWidth="1"/>
    <col min="14345" max="14345" width="7.85546875" style="211" customWidth="1"/>
    <col min="14346" max="14346" width="10" style="211" customWidth="1"/>
    <col min="14347" max="14347" width="7.140625" style="211" customWidth="1"/>
    <col min="14348" max="14348" width="8.5703125" style="211" bestFit="1" customWidth="1"/>
    <col min="14349" max="14349" width="12.28515625" style="211" customWidth="1"/>
    <col min="14350" max="14350" width="7.7109375" style="211" customWidth="1"/>
    <col min="14351" max="14351" width="0.140625" style="211" customWidth="1"/>
    <col min="14352" max="14352" width="9.85546875" style="211" customWidth="1"/>
    <col min="14353" max="14353" width="8.85546875" style="211" customWidth="1"/>
    <col min="14354" max="14591" width="9.140625" style="211" customWidth="1"/>
    <col min="14592" max="14592" width="5.85546875" style="211"/>
    <col min="14593" max="14593" width="20.5703125" style="211" customWidth="1"/>
    <col min="14594" max="14594" width="8.28515625" style="211" customWidth="1"/>
    <col min="14595" max="14595" width="9.7109375" style="211" customWidth="1"/>
    <col min="14596" max="14596" width="9.42578125" style="211" customWidth="1"/>
    <col min="14597" max="14597" width="7.85546875" style="211" customWidth="1"/>
    <col min="14598" max="14598" width="9" style="211" customWidth="1"/>
    <col min="14599" max="14600" width="8.7109375" style="211" customWidth="1"/>
    <col min="14601" max="14601" width="7.85546875" style="211" customWidth="1"/>
    <col min="14602" max="14602" width="10" style="211" customWidth="1"/>
    <col min="14603" max="14603" width="7.140625" style="211" customWidth="1"/>
    <col min="14604" max="14604" width="8.5703125" style="211" bestFit="1" customWidth="1"/>
    <col min="14605" max="14605" width="12.28515625" style="211" customWidth="1"/>
    <col min="14606" max="14606" width="7.7109375" style="211" customWidth="1"/>
    <col min="14607" max="14607" width="0.140625" style="211" customWidth="1"/>
    <col min="14608" max="14608" width="9.85546875" style="211" customWidth="1"/>
    <col min="14609" max="14609" width="8.85546875" style="211" customWidth="1"/>
    <col min="14610" max="14847" width="9.140625" style="211" customWidth="1"/>
    <col min="14848" max="14848" width="5.85546875" style="211"/>
    <col min="14849" max="14849" width="20.5703125" style="211" customWidth="1"/>
    <col min="14850" max="14850" width="8.28515625" style="211" customWidth="1"/>
    <col min="14851" max="14851" width="9.7109375" style="211" customWidth="1"/>
    <col min="14852" max="14852" width="9.42578125" style="211" customWidth="1"/>
    <col min="14853" max="14853" width="7.85546875" style="211" customWidth="1"/>
    <col min="14854" max="14854" width="9" style="211" customWidth="1"/>
    <col min="14855" max="14856" width="8.7109375" style="211" customWidth="1"/>
    <col min="14857" max="14857" width="7.85546875" style="211" customWidth="1"/>
    <col min="14858" max="14858" width="10" style="211" customWidth="1"/>
    <col min="14859" max="14859" width="7.140625" style="211" customWidth="1"/>
    <col min="14860" max="14860" width="8.5703125" style="211" bestFit="1" customWidth="1"/>
    <col min="14861" max="14861" width="12.28515625" style="211" customWidth="1"/>
    <col min="14862" max="14862" width="7.7109375" style="211" customWidth="1"/>
    <col min="14863" max="14863" width="0.140625" style="211" customWidth="1"/>
    <col min="14864" max="14864" width="9.85546875" style="211" customWidth="1"/>
    <col min="14865" max="14865" width="8.85546875" style="211" customWidth="1"/>
    <col min="14866" max="15103" width="9.140625" style="211" customWidth="1"/>
    <col min="15104" max="15104" width="5.85546875" style="211"/>
    <col min="15105" max="15105" width="20.5703125" style="211" customWidth="1"/>
    <col min="15106" max="15106" width="8.28515625" style="211" customWidth="1"/>
    <col min="15107" max="15107" width="9.7109375" style="211" customWidth="1"/>
    <col min="15108" max="15108" width="9.42578125" style="211" customWidth="1"/>
    <col min="15109" max="15109" width="7.85546875" style="211" customWidth="1"/>
    <col min="15110" max="15110" width="9" style="211" customWidth="1"/>
    <col min="15111" max="15112" width="8.7109375" style="211" customWidth="1"/>
    <col min="15113" max="15113" width="7.85546875" style="211" customWidth="1"/>
    <col min="15114" max="15114" width="10" style="211" customWidth="1"/>
    <col min="15115" max="15115" width="7.140625" style="211" customWidth="1"/>
    <col min="15116" max="15116" width="8.5703125" style="211" bestFit="1" customWidth="1"/>
    <col min="15117" max="15117" width="12.28515625" style="211" customWidth="1"/>
    <col min="15118" max="15118" width="7.7109375" style="211" customWidth="1"/>
    <col min="15119" max="15119" width="0.140625" style="211" customWidth="1"/>
    <col min="15120" max="15120" width="9.85546875" style="211" customWidth="1"/>
    <col min="15121" max="15121" width="8.85546875" style="211" customWidth="1"/>
    <col min="15122" max="15359" width="9.140625" style="211" customWidth="1"/>
    <col min="15360" max="15360" width="5.85546875" style="211"/>
    <col min="15361" max="15361" width="20.5703125" style="211" customWidth="1"/>
    <col min="15362" max="15362" width="8.28515625" style="211" customWidth="1"/>
    <col min="15363" max="15363" width="9.7109375" style="211" customWidth="1"/>
    <col min="15364" max="15364" width="9.42578125" style="211" customWidth="1"/>
    <col min="15365" max="15365" width="7.85546875" style="211" customWidth="1"/>
    <col min="15366" max="15366" width="9" style="211" customWidth="1"/>
    <col min="15367" max="15368" width="8.7109375" style="211" customWidth="1"/>
    <col min="15369" max="15369" width="7.85546875" style="211" customWidth="1"/>
    <col min="15370" max="15370" width="10" style="211" customWidth="1"/>
    <col min="15371" max="15371" width="7.140625" style="211" customWidth="1"/>
    <col min="15372" max="15372" width="8.5703125" style="211" bestFit="1" customWidth="1"/>
    <col min="15373" max="15373" width="12.28515625" style="211" customWidth="1"/>
    <col min="15374" max="15374" width="7.7109375" style="211" customWidth="1"/>
    <col min="15375" max="15375" width="0.140625" style="211" customWidth="1"/>
    <col min="15376" max="15376" width="9.85546875" style="211" customWidth="1"/>
    <col min="15377" max="15377" width="8.85546875" style="211" customWidth="1"/>
    <col min="15378" max="15615" width="9.140625" style="211" customWidth="1"/>
    <col min="15616" max="15616" width="5.85546875" style="211"/>
    <col min="15617" max="15617" width="20.5703125" style="211" customWidth="1"/>
    <col min="15618" max="15618" width="8.28515625" style="211" customWidth="1"/>
    <col min="15619" max="15619" width="9.7109375" style="211" customWidth="1"/>
    <col min="15620" max="15620" width="9.42578125" style="211" customWidth="1"/>
    <col min="15621" max="15621" width="7.85546875" style="211" customWidth="1"/>
    <col min="15622" max="15622" width="9" style="211" customWidth="1"/>
    <col min="15623" max="15624" width="8.7109375" style="211" customWidth="1"/>
    <col min="15625" max="15625" width="7.85546875" style="211" customWidth="1"/>
    <col min="15626" max="15626" width="10" style="211" customWidth="1"/>
    <col min="15627" max="15627" width="7.140625" style="211" customWidth="1"/>
    <col min="15628" max="15628" width="8.5703125" style="211" bestFit="1" customWidth="1"/>
    <col min="15629" max="15629" width="12.28515625" style="211" customWidth="1"/>
    <col min="15630" max="15630" width="7.7109375" style="211" customWidth="1"/>
    <col min="15631" max="15631" width="0.140625" style="211" customWidth="1"/>
    <col min="15632" max="15632" width="9.85546875" style="211" customWidth="1"/>
    <col min="15633" max="15633" width="8.85546875" style="211" customWidth="1"/>
    <col min="15634" max="15871" width="9.140625" style="211" customWidth="1"/>
    <col min="15872" max="15872" width="5.85546875" style="211"/>
    <col min="15873" max="15873" width="20.5703125" style="211" customWidth="1"/>
    <col min="15874" max="15874" width="8.28515625" style="211" customWidth="1"/>
    <col min="15875" max="15875" width="9.7109375" style="211" customWidth="1"/>
    <col min="15876" max="15876" width="9.42578125" style="211" customWidth="1"/>
    <col min="15877" max="15877" width="7.85546875" style="211" customWidth="1"/>
    <col min="15878" max="15878" width="9" style="211" customWidth="1"/>
    <col min="15879" max="15880" width="8.7109375" style="211" customWidth="1"/>
    <col min="15881" max="15881" width="7.85546875" style="211" customWidth="1"/>
    <col min="15882" max="15882" width="10" style="211" customWidth="1"/>
    <col min="15883" max="15883" width="7.140625" style="211" customWidth="1"/>
    <col min="15884" max="15884" width="8.5703125" style="211" bestFit="1" customWidth="1"/>
    <col min="15885" max="15885" width="12.28515625" style="211" customWidth="1"/>
    <col min="15886" max="15886" width="7.7109375" style="211" customWidth="1"/>
    <col min="15887" max="15887" width="0.140625" style="211" customWidth="1"/>
    <col min="15888" max="15888" width="9.85546875" style="211" customWidth="1"/>
    <col min="15889" max="15889" width="8.85546875" style="211" customWidth="1"/>
    <col min="15890" max="16127" width="9.140625" style="211" customWidth="1"/>
    <col min="16128" max="16128" width="5.85546875" style="211"/>
    <col min="16129" max="16129" width="20.5703125" style="211" customWidth="1"/>
    <col min="16130" max="16130" width="8.28515625" style="211" customWidth="1"/>
    <col min="16131" max="16131" width="9.7109375" style="211" customWidth="1"/>
    <col min="16132" max="16132" width="9.42578125" style="211" customWidth="1"/>
    <col min="16133" max="16133" width="7.85546875" style="211" customWidth="1"/>
    <col min="16134" max="16134" width="9" style="211" customWidth="1"/>
    <col min="16135" max="16136" width="8.7109375" style="211" customWidth="1"/>
    <col min="16137" max="16137" width="7.85546875" style="211" customWidth="1"/>
    <col min="16138" max="16138" width="10" style="211" customWidth="1"/>
    <col min="16139" max="16139" width="7.140625" style="211" customWidth="1"/>
    <col min="16140" max="16140" width="8.5703125" style="211" bestFit="1" customWidth="1"/>
    <col min="16141" max="16141" width="12.28515625" style="211" customWidth="1"/>
    <col min="16142" max="16142" width="7.7109375" style="211" customWidth="1"/>
    <col min="16143" max="16143" width="0.140625" style="211" customWidth="1"/>
    <col min="16144" max="16144" width="9.85546875" style="211" customWidth="1"/>
    <col min="16145" max="16145" width="8.85546875" style="211" customWidth="1"/>
    <col min="16146" max="16383" width="9.140625" style="211" customWidth="1"/>
    <col min="16384" max="16384" width="5.85546875" style="211"/>
  </cols>
  <sheetData>
    <row r="2" spans="1:15">
      <c r="A2" s="565" t="s">
        <v>216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 t="s">
        <v>217</v>
      </c>
    </row>
    <row r="5" spans="1:15">
      <c r="A5" s="566" t="s">
        <v>175</v>
      </c>
      <c r="B5" s="568" t="s">
        <v>218</v>
      </c>
      <c r="C5" s="568"/>
      <c r="D5" s="568"/>
      <c r="E5" s="569" t="s">
        <v>219</v>
      </c>
      <c r="F5" s="570"/>
      <c r="G5" s="571"/>
      <c r="H5" s="568" t="s">
        <v>220</v>
      </c>
      <c r="I5" s="568"/>
      <c r="J5" s="568"/>
      <c r="K5" s="568" t="s">
        <v>221</v>
      </c>
      <c r="L5" s="568"/>
      <c r="M5" s="569"/>
      <c r="N5" s="212"/>
    </row>
    <row r="6" spans="1:15" ht="26.25" thickBot="1">
      <c r="A6" s="567"/>
      <c r="B6" s="213">
        <v>2014</v>
      </c>
      <c r="C6" s="213">
        <v>2015</v>
      </c>
      <c r="D6" s="213" t="s">
        <v>222</v>
      </c>
      <c r="E6" s="213">
        <v>2014</v>
      </c>
      <c r="F6" s="213">
        <v>2015</v>
      </c>
      <c r="G6" s="213" t="s">
        <v>181</v>
      </c>
      <c r="H6" s="213">
        <v>2014</v>
      </c>
      <c r="I6" s="213">
        <v>2015</v>
      </c>
      <c r="J6" s="213" t="s">
        <v>222</v>
      </c>
      <c r="K6" s="213">
        <v>2014</v>
      </c>
      <c r="L6" s="213">
        <v>2015</v>
      </c>
      <c r="M6" s="214" t="s">
        <v>222</v>
      </c>
      <c r="N6" s="212"/>
    </row>
    <row r="7" spans="1:15">
      <c r="A7" s="215" t="s">
        <v>1</v>
      </c>
      <c r="B7" s="216"/>
      <c r="C7" s="216"/>
      <c r="D7" s="217"/>
      <c r="E7" s="216"/>
      <c r="F7" s="216"/>
      <c r="G7" s="216"/>
      <c r="H7" s="216">
        <v>1.6</v>
      </c>
      <c r="I7" s="216">
        <v>6.25</v>
      </c>
      <c r="J7" s="217">
        <f t="shared" ref="J7:J31" si="0">I7-H7</f>
        <v>4.6500000000000004</v>
      </c>
      <c r="K7" s="216">
        <v>0.86</v>
      </c>
      <c r="L7" s="216">
        <v>2</v>
      </c>
      <c r="M7" s="217">
        <f t="shared" ref="M7:M31" si="1">L7-K7</f>
        <v>1.1400000000000001</v>
      </c>
      <c r="O7" s="211">
        <v>20846</v>
      </c>
    </row>
    <row r="8" spans="1:15">
      <c r="A8" s="215" t="s">
        <v>2</v>
      </c>
      <c r="B8" s="216"/>
      <c r="C8" s="216"/>
      <c r="D8" s="217"/>
      <c r="E8" s="216"/>
      <c r="F8" s="216"/>
      <c r="G8" s="216"/>
      <c r="H8" s="218">
        <v>0.8</v>
      </c>
      <c r="I8" s="246">
        <v>3</v>
      </c>
      <c r="J8" s="217">
        <f t="shared" si="0"/>
        <v>2.2000000000000002</v>
      </c>
      <c r="K8" s="216"/>
      <c r="L8" s="216">
        <v>1.2</v>
      </c>
      <c r="M8" s="217">
        <f t="shared" si="1"/>
        <v>1.2</v>
      </c>
      <c r="O8" s="211">
        <v>44728</v>
      </c>
    </row>
    <row r="9" spans="1:15">
      <c r="A9" s="215" t="s">
        <v>3</v>
      </c>
      <c r="B9" s="216"/>
      <c r="C9" s="216"/>
      <c r="D9" s="217"/>
      <c r="E9" s="216"/>
      <c r="F9" s="216"/>
      <c r="G9" s="216"/>
      <c r="H9" s="216">
        <v>4.8</v>
      </c>
      <c r="I9" s="216">
        <v>5.9</v>
      </c>
      <c r="J9" s="217">
        <f t="shared" si="0"/>
        <v>1.1000000000000005</v>
      </c>
      <c r="K9" s="216">
        <v>1.75</v>
      </c>
      <c r="L9" s="216">
        <v>1.2</v>
      </c>
      <c r="M9" s="217">
        <f t="shared" si="1"/>
        <v>-0.55000000000000004</v>
      </c>
      <c r="O9" s="211">
        <v>31740</v>
      </c>
    </row>
    <row r="10" spans="1:15">
      <c r="A10" s="215" t="s">
        <v>4</v>
      </c>
      <c r="B10" s="216"/>
      <c r="C10" s="216"/>
      <c r="D10" s="217"/>
      <c r="E10" s="216"/>
      <c r="F10" s="216"/>
      <c r="G10" s="216"/>
      <c r="H10" s="217">
        <v>89.89</v>
      </c>
      <c r="I10" s="217">
        <v>180.5</v>
      </c>
      <c r="J10" s="217">
        <f t="shared" si="0"/>
        <v>90.61</v>
      </c>
      <c r="K10" s="217">
        <v>52.1</v>
      </c>
      <c r="L10" s="217">
        <v>102</v>
      </c>
      <c r="M10" s="217">
        <f t="shared" si="1"/>
        <v>49.9</v>
      </c>
      <c r="O10" s="211">
        <v>44663</v>
      </c>
    </row>
    <row r="11" spans="1:15">
      <c r="A11" s="215" t="s">
        <v>5</v>
      </c>
      <c r="B11" s="216"/>
      <c r="C11" s="216"/>
      <c r="D11" s="217"/>
      <c r="E11" s="216"/>
      <c r="F11" s="216"/>
      <c r="G11" s="216"/>
      <c r="H11" s="217">
        <v>20.5</v>
      </c>
      <c r="I11" s="217">
        <v>60.1</v>
      </c>
      <c r="J11" s="217">
        <f t="shared" si="0"/>
        <v>39.6</v>
      </c>
      <c r="K11" s="217">
        <v>6.1</v>
      </c>
      <c r="L11" s="219">
        <v>16.23</v>
      </c>
      <c r="M11" s="217">
        <f t="shared" si="1"/>
        <v>10.130000000000001</v>
      </c>
      <c r="O11" s="211">
        <v>64405</v>
      </c>
    </row>
    <row r="12" spans="1:15">
      <c r="A12" s="215" t="s">
        <v>6</v>
      </c>
      <c r="B12" s="216"/>
      <c r="C12" s="216"/>
      <c r="D12" s="217"/>
      <c r="E12" s="216"/>
      <c r="F12" s="216"/>
      <c r="G12" s="216"/>
      <c r="H12" s="217">
        <v>67.5</v>
      </c>
      <c r="I12" s="217">
        <v>76</v>
      </c>
      <c r="J12" s="217">
        <f t="shared" si="0"/>
        <v>8.5</v>
      </c>
      <c r="K12" s="217">
        <v>4.9000000000000004</v>
      </c>
      <c r="L12" s="217">
        <v>5.2</v>
      </c>
      <c r="M12" s="217">
        <f t="shared" si="1"/>
        <v>0.29999999999999982</v>
      </c>
      <c r="O12" s="211">
        <v>24238</v>
      </c>
    </row>
    <row r="13" spans="1:15">
      <c r="A13" s="215" t="s">
        <v>7</v>
      </c>
      <c r="B13" s="216"/>
      <c r="C13" s="216">
        <v>111</v>
      </c>
      <c r="D13" s="217">
        <f>C13-B13</f>
        <v>111</v>
      </c>
      <c r="E13" s="216"/>
      <c r="F13" s="217">
        <v>111</v>
      </c>
      <c r="G13" s="217">
        <f>F13-E13</f>
        <v>111</v>
      </c>
      <c r="H13" s="217">
        <v>65.3</v>
      </c>
      <c r="I13" s="217">
        <v>209.7</v>
      </c>
      <c r="J13" s="217">
        <f t="shared" si="0"/>
        <v>144.39999999999998</v>
      </c>
      <c r="K13" s="217">
        <v>19.100000000000001</v>
      </c>
      <c r="L13" s="217">
        <v>28</v>
      </c>
      <c r="M13" s="217">
        <f t="shared" si="1"/>
        <v>8.8999999999999986</v>
      </c>
      <c r="O13" s="211">
        <v>48234</v>
      </c>
    </row>
    <row r="14" spans="1:15">
      <c r="A14" s="215" t="s">
        <v>8</v>
      </c>
      <c r="B14" s="217">
        <v>2507.5</v>
      </c>
      <c r="C14" s="217">
        <v>1363</v>
      </c>
      <c r="D14" s="217">
        <f>C14-B14</f>
        <v>-1144.5</v>
      </c>
      <c r="E14" s="217">
        <v>2448.5</v>
      </c>
      <c r="F14" s="217">
        <v>1363</v>
      </c>
      <c r="G14" s="217">
        <f>F14-E14</f>
        <v>-1085.5</v>
      </c>
      <c r="H14" s="217">
        <v>50.5</v>
      </c>
      <c r="I14" s="217">
        <v>140</v>
      </c>
      <c r="J14" s="217">
        <f t="shared" si="0"/>
        <v>89.5</v>
      </c>
      <c r="K14" s="217">
        <v>28.9</v>
      </c>
      <c r="L14" s="217">
        <v>105</v>
      </c>
      <c r="M14" s="217">
        <f t="shared" si="1"/>
        <v>76.099999999999994</v>
      </c>
      <c r="O14" s="211">
        <v>45038</v>
      </c>
    </row>
    <row r="15" spans="1:15">
      <c r="A15" s="215" t="s">
        <v>19</v>
      </c>
      <c r="B15" s="217"/>
      <c r="C15" s="217"/>
      <c r="D15" s="217"/>
      <c r="E15" s="217"/>
      <c r="F15" s="217"/>
      <c r="G15" s="217"/>
      <c r="H15" s="217">
        <v>2.7</v>
      </c>
      <c r="I15" s="217">
        <v>4.5</v>
      </c>
      <c r="J15" s="217">
        <f t="shared" si="0"/>
        <v>1.7999999999999998</v>
      </c>
      <c r="K15" s="217">
        <v>1.59</v>
      </c>
      <c r="L15" s="217">
        <v>2.2000000000000002</v>
      </c>
      <c r="M15" s="217">
        <f t="shared" si="1"/>
        <v>0.6100000000000001</v>
      </c>
      <c r="O15" s="211">
        <v>37748</v>
      </c>
    </row>
    <row r="16" spans="1:15">
      <c r="A16" s="215" t="s">
        <v>9</v>
      </c>
      <c r="B16" s="217">
        <v>19533.599999999999</v>
      </c>
      <c r="C16" s="217">
        <v>7890</v>
      </c>
      <c r="D16" s="217">
        <f>C16-B16</f>
        <v>-11643.599999999999</v>
      </c>
      <c r="E16" s="217">
        <v>19516.3</v>
      </c>
      <c r="F16" s="217">
        <v>7757.8</v>
      </c>
      <c r="G16" s="217">
        <f>F16-E16</f>
        <v>-11758.5</v>
      </c>
      <c r="H16" s="217">
        <v>451.2</v>
      </c>
      <c r="I16" s="217">
        <v>357.2</v>
      </c>
      <c r="J16" s="217">
        <f t="shared" si="0"/>
        <v>-94</v>
      </c>
      <c r="K16" s="217">
        <v>509.7</v>
      </c>
      <c r="L16" s="217">
        <v>450.7</v>
      </c>
      <c r="M16" s="217">
        <f t="shared" si="1"/>
        <v>-59</v>
      </c>
      <c r="O16" s="211">
        <v>42839</v>
      </c>
    </row>
    <row r="17" spans="1:15">
      <c r="A17" s="215" t="s">
        <v>10</v>
      </c>
      <c r="B17" s="217"/>
      <c r="C17" s="217"/>
      <c r="D17" s="217"/>
      <c r="E17" s="217"/>
      <c r="F17" s="217"/>
      <c r="G17" s="217"/>
      <c r="H17" s="217">
        <v>543.6</v>
      </c>
      <c r="I17" s="217">
        <v>450</v>
      </c>
      <c r="J17" s="217">
        <f t="shared" si="0"/>
        <v>-93.600000000000023</v>
      </c>
      <c r="K17" s="217">
        <v>95</v>
      </c>
      <c r="L17" s="217">
        <v>96</v>
      </c>
      <c r="M17" s="217">
        <f t="shared" si="1"/>
        <v>1</v>
      </c>
      <c r="O17" s="211">
        <v>50037</v>
      </c>
    </row>
    <row r="18" spans="1:15">
      <c r="A18" s="215" t="s">
        <v>11</v>
      </c>
      <c r="B18" s="216"/>
      <c r="C18" s="216"/>
      <c r="D18" s="217"/>
      <c r="E18" s="216"/>
      <c r="F18" s="216"/>
      <c r="G18" s="216"/>
      <c r="H18" s="217">
        <v>13.8</v>
      </c>
      <c r="I18" s="217">
        <v>15.5</v>
      </c>
      <c r="J18" s="217">
        <f t="shared" si="0"/>
        <v>1.6999999999999993</v>
      </c>
      <c r="K18" s="217">
        <v>3.5</v>
      </c>
      <c r="L18" s="217">
        <v>5.3</v>
      </c>
      <c r="M18" s="217">
        <f t="shared" si="1"/>
        <v>1.7999999999999998</v>
      </c>
      <c r="O18" s="211">
        <v>48676</v>
      </c>
    </row>
    <row r="19" spans="1:15">
      <c r="A19" s="215" t="s">
        <v>12</v>
      </c>
      <c r="B19" s="216"/>
      <c r="C19" s="216"/>
      <c r="D19" s="217"/>
      <c r="E19" s="216"/>
      <c r="F19" s="216"/>
      <c r="G19" s="216"/>
      <c r="H19" s="217">
        <v>18.399999999999999</v>
      </c>
      <c r="I19" s="217">
        <v>72</v>
      </c>
      <c r="J19" s="217">
        <f t="shared" si="0"/>
        <v>53.6</v>
      </c>
      <c r="K19" s="217">
        <v>25.32</v>
      </c>
      <c r="L19" s="217">
        <v>49.7</v>
      </c>
      <c r="M19" s="217">
        <f t="shared" si="1"/>
        <v>24.380000000000003</v>
      </c>
      <c r="O19" s="211">
        <v>30300</v>
      </c>
    </row>
    <row r="20" spans="1:15">
      <c r="A20" s="215" t="s">
        <v>13</v>
      </c>
      <c r="B20" s="216"/>
      <c r="C20" s="216"/>
      <c r="D20" s="217"/>
      <c r="E20" s="216"/>
      <c r="F20" s="216"/>
      <c r="G20" s="216"/>
      <c r="H20" s="217">
        <v>5.2</v>
      </c>
      <c r="I20" s="217">
        <v>12.5</v>
      </c>
      <c r="J20" s="217">
        <f t="shared" si="0"/>
        <v>7.3</v>
      </c>
      <c r="K20" s="217">
        <v>0.7</v>
      </c>
      <c r="L20" s="219">
        <v>0.48</v>
      </c>
      <c r="M20" s="217">
        <f t="shared" si="1"/>
        <v>-0.21999999999999997</v>
      </c>
      <c r="O20" s="211">
        <v>26072</v>
      </c>
    </row>
    <row r="21" spans="1:15">
      <c r="A21" s="215" t="s">
        <v>186</v>
      </c>
      <c r="B21" s="216"/>
      <c r="C21" s="216"/>
      <c r="D21" s="217"/>
      <c r="E21" s="216"/>
      <c r="F21" s="216"/>
      <c r="G21" s="216"/>
      <c r="H21" s="217"/>
      <c r="I21" s="217">
        <v>1</v>
      </c>
      <c r="J21" s="217">
        <f t="shared" si="0"/>
        <v>1</v>
      </c>
      <c r="K21" s="217"/>
      <c r="L21" s="219">
        <v>0.38</v>
      </c>
      <c r="M21" s="217">
        <f t="shared" si="1"/>
        <v>0.38</v>
      </c>
      <c r="O21" s="211">
        <v>9594</v>
      </c>
    </row>
    <row r="22" spans="1:15">
      <c r="A22" s="215" t="s">
        <v>223</v>
      </c>
      <c r="B22" s="216"/>
      <c r="C22" s="216"/>
      <c r="D22" s="217"/>
      <c r="E22" s="216"/>
      <c r="F22" s="216"/>
      <c r="G22" s="216"/>
      <c r="H22" s="217">
        <v>4.5</v>
      </c>
      <c r="I22" s="217"/>
      <c r="J22" s="217">
        <f t="shared" si="0"/>
        <v>-4.5</v>
      </c>
      <c r="K22" s="217"/>
      <c r="L22" s="217"/>
      <c r="M22" s="217">
        <f t="shared" si="1"/>
        <v>0</v>
      </c>
      <c r="O22" s="211">
        <v>49770</v>
      </c>
    </row>
    <row r="23" spans="1:15">
      <c r="A23" s="215" t="s">
        <v>224</v>
      </c>
      <c r="B23" s="216"/>
      <c r="C23" s="216"/>
      <c r="D23" s="217"/>
      <c r="E23" s="216"/>
      <c r="F23" s="216"/>
      <c r="G23" s="216"/>
      <c r="H23" s="217">
        <v>35.299999999999997</v>
      </c>
      <c r="I23" s="217">
        <v>5.63</v>
      </c>
      <c r="J23" s="217">
        <f t="shared" si="0"/>
        <v>-29.669999999999998</v>
      </c>
      <c r="K23" s="217">
        <v>17.63</v>
      </c>
      <c r="L23" s="220">
        <v>2.2869999999999999</v>
      </c>
      <c r="M23" s="217">
        <f t="shared" si="1"/>
        <v>-15.343</v>
      </c>
      <c r="O23" s="211">
        <v>8085</v>
      </c>
    </row>
    <row r="24" spans="1:15">
      <c r="A24" s="215" t="s">
        <v>14</v>
      </c>
      <c r="B24" s="216"/>
      <c r="C24" s="216"/>
      <c r="D24" s="217"/>
      <c r="E24" s="216"/>
      <c r="F24" s="216"/>
      <c r="G24" s="216"/>
      <c r="H24" s="217">
        <v>4</v>
      </c>
      <c r="I24" s="217">
        <v>6</v>
      </c>
      <c r="J24" s="217">
        <f t="shared" si="0"/>
        <v>2</v>
      </c>
      <c r="K24" s="219">
        <v>1.5</v>
      </c>
      <c r="L24" s="219">
        <v>0.8</v>
      </c>
      <c r="M24" s="217">
        <f t="shared" si="1"/>
        <v>-0.7</v>
      </c>
      <c r="O24" s="211">
        <v>29960</v>
      </c>
    </row>
    <row r="25" spans="1:15">
      <c r="A25" s="215" t="s">
        <v>225</v>
      </c>
      <c r="B25" s="216"/>
      <c r="C25" s="216"/>
      <c r="D25" s="217"/>
      <c r="E25" s="216"/>
      <c r="F25" s="216"/>
      <c r="G25" s="216"/>
      <c r="H25" s="217">
        <v>50.2</v>
      </c>
      <c r="I25" s="217">
        <v>40.5</v>
      </c>
      <c r="J25" s="217">
        <f t="shared" si="0"/>
        <v>-9.7000000000000028</v>
      </c>
      <c r="K25" s="217">
        <v>7</v>
      </c>
      <c r="L25" s="217">
        <v>12</v>
      </c>
      <c r="M25" s="217">
        <f t="shared" si="1"/>
        <v>5</v>
      </c>
      <c r="O25" s="211">
        <v>15719</v>
      </c>
    </row>
    <row r="26" spans="1:15">
      <c r="A26" s="215" t="s">
        <v>226</v>
      </c>
      <c r="B26" s="216"/>
      <c r="C26" s="216"/>
      <c r="D26" s="217"/>
      <c r="E26" s="216"/>
      <c r="F26" s="216"/>
      <c r="G26" s="216"/>
      <c r="H26" s="217">
        <v>10</v>
      </c>
      <c r="I26" s="217">
        <v>6</v>
      </c>
      <c r="J26" s="217">
        <f t="shared" si="0"/>
        <v>-4</v>
      </c>
      <c r="K26" s="217">
        <v>2</v>
      </c>
      <c r="L26" s="217">
        <v>2</v>
      </c>
      <c r="M26" s="217">
        <f t="shared" si="1"/>
        <v>0</v>
      </c>
      <c r="O26" s="211">
        <v>40219</v>
      </c>
    </row>
    <row r="27" spans="1:15">
      <c r="A27" s="215" t="s">
        <v>16</v>
      </c>
      <c r="B27" s="216"/>
      <c r="C27" s="216"/>
      <c r="D27" s="217"/>
      <c r="E27" s="216"/>
      <c r="F27" s="216"/>
      <c r="G27" s="216"/>
      <c r="H27" s="217"/>
      <c r="I27" s="217"/>
      <c r="J27" s="217">
        <f>I27-H27</f>
        <v>0</v>
      </c>
      <c r="K27" s="217"/>
      <c r="L27" s="217"/>
      <c r="M27" s="217">
        <f>L27-K27</f>
        <v>0</v>
      </c>
      <c r="O27" s="211">
        <v>9692</v>
      </c>
    </row>
    <row r="28" spans="1:15">
      <c r="A28" s="215" t="s">
        <v>17</v>
      </c>
      <c r="B28" s="216"/>
      <c r="C28" s="216"/>
      <c r="D28" s="217"/>
      <c r="E28" s="216"/>
      <c r="F28" s="216"/>
      <c r="G28" s="216"/>
      <c r="H28" s="217">
        <v>1061.8</v>
      </c>
      <c r="I28" s="217">
        <v>1152.08</v>
      </c>
      <c r="J28" s="217">
        <f t="shared" si="0"/>
        <v>90.279999999999973</v>
      </c>
      <c r="K28" s="217">
        <v>287</v>
      </c>
      <c r="L28" s="217">
        <v>824.14</v>
      </c>
      <c r="M28" s="217">
        <f t="shared" si="1"/>
        <v>537.14</v>
      </c>
      <c r="O28" s="211">
        <v>35402</v>
      </c>
    </row>
    <row r="29" spans="1:15">
      <c r="A29" s="215" t="s">
        <v>15</v>
      </c>
      <c r="B29" s="217">
        <v>1593</v>
      </c>
      <c r="C29" s="217">
        <v>872</v>
      </c>
      <c r="D29" s="217">
        <f>C29-B29</f>
        <v>-721</v>
      </c>
      <c r="E29" s="217">
        <v>1571</v>
      </c>
      <c r="F29" s="217">
        <v>864.5</v>
      </c>
      <c r="G29" s="217">
        <f>F29-E29</f>
        <v>-706.5</v>
      </c>
      <c r="H29" s="217">
        <v>86.9</v>
      </c>
      <c r="I29" s="217">
        <v>72.5</v>
      </c>
      <c r="J29" s="217">
        <f>I29-H29</f>
        <v>-14.400000000000006</v>
      </c>
      <c r="K29" s="217">
        <v>23.8</v>
      </c>
      <c r="L29" s="217">
        <v>35</v>
      </c>
      <c r="M29" s="217">
        <f>L29-K29</f>
        <v>11.2</v>
      </c>
      <c r="O29" s="211">
        <v>16043</v>
      </c>
    </row>
    <row r="30" spans="1:15">
      <c r="A30" s="215" t="s">
        <v>20</v>
      </c>
      <c r="B30" s="216"/>
      <c r="C30" s="216"/>
      <c r="D30" s="217"/>
      <c r="E30" s="216"/>
      <c r="F30" s="216"/>
      <c r="G30" s="216"/>
      <c r="H30" s="217">
        <v>1.6</v>
      </c>
      <c r="I30" s="217"/>
      <c r="J30" s="217">
        <f>I30-H30</f>
        <v>-1.6</v>
      </c>
      <c r="K30" s="219">
        <v>0.1</v>
      </c>
      <c r="L30" s="219"/>
      <c r="M30" s="217">
        <f>L30-K30</f>
        <v>-0.1</v>
      </c>
      <c r="O30" s="211">
        <v>3795</v>
      </c>
    </row>
    <row r="31" spans="1:15" ht="15" thickBot="1">
      <c r="A31" s="221"/>
      <c r="B31" s="222">
        <f>SUM(B7:B30)</f>
        <v>23634.1</v>
      </c>
      <c r="C31" s="222">
        <f>SUM(C7:C30)</f>
        <v>10236</v>
      </c>
      <c r="D31" s="222">
        <f>C31-B31</f>
        <v>-13398.099999999999</v>
      </c>
      <c r="E31" s="222">
        <f>SUM(E7:E30)</f>
        <v>23535.8</v>
      </c>
      <c r="F31" s="222">
        <f>SUM(F7:F30)</f>
        <v>10096.299999999999</v>
      </c>
      <c r="G31" s="222">
        <f>F31-E31</f>
        <v>-13439.5</v>
      </c>
      <c r="H31" s="223">
        <f>SUM(H7:H30)</f>
        <v>2590.09</v>
      </c>
      <c r="I31" s="224">
        <f>SUM(I7:I30)</f>
        <v>2876.86</v>
      </c>
      <c r="J31" s="222">
        <f t="shared" si="0"/>
        <v>286.77</v>
      </c>
      <c r="K31" s="222">
        <f>SUM(K7:K30)</f>
        <v>1088.55</v>
      </c>
      <c r="L31" s="225">
        <f>SUM(L7:L30)</f>
        <v>1741.817</v>
      </c>
      <c r="M31" s="226">
        <f t="shared" si="1"/>
        <v>653.26700000000005</v>
      </c>
      <c r="O31" s="211">
        <f>SUM(O7:O28)</f>
        <v>758005</v>
      </c>
    </row>
  </sheetData>
  <mergeCells count="6">
    <mergeCell ref="A2:M2"/>
    <mergeCell ref="A5:A6"/>
    <mergeCell ref="B5:D5"/>
    <mergeCell ref="E5:G5"/>
    <mergeCell ref="H5:J5"/>
    <mergeCell ref="K5:M5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G28" sqref="G28"/>
    </sheetView>
  </sheetViews>
  <sheetFormatPr defaultRowHeight="12.75"/>
  <cols>
    <col min="1" max="1" width="4.85546875" style="227" customWidth="1"/>
    <col min="2" max="2" width="22" style="227" customWidth="1"/>
    <col min="3" max="3" width="13.42578125" style="227" customWidth="1"/>
    <col min="4" max="4" width="15.7109375" style="227" customWidth="1"/>
    <col min="5" max="5" width="14.28515625" style="227" customWidth="1"/>
    <col min="6" max="6" width="12.7109375" style="227" customWidth="1"/>
    <col min="7" max="7" width="12" style="227" customWidth="1"/>
    <col min="8" max="8" width="12.28515625" style="227" customWidth="1"/>
    <col min="9" max="9" width="11" style="227" customWidth="1"/>
    <col min="10" max="10" width="11.140625" style="227" customWidth="1"/>
    <col min="11" max="256" width="9.140625" style="227"/>
    <col min="257" max="257" width="4.85546875" style="227" customWidth="1"/>
    <col min="258" max="258" width="22" style="227" customWidth="1"/>
    <col min="259" max="259" width="13.42578125" style="227" customWidth="1"/>
    <col min="260" max="260" width="15.7109375" style="227" customWidth="1"/>
    <col min="261" max="261" width="14.28515625" style="227" customWidth="1"/>
    <col min="262" max="262" width="12.7109375" style="227" customWidth="1"/>
    <col min="263" max="263" width="12" style="227" customWidth="1"/>
    <col min="264" max="264" width="12.28515625" style="227" customWidth="1"/>
    <col min="265" max="265" width="11" style="227" customWidth="1"/>
    <col min="266" max="266" width="11.140625" style="227" customWidth="1"/>
    <col min="267" max="512" width="9.140625" style="227"/>
    <col min="513" max="513" width="4.85546875" style="227" customWidth="1"/>
    <col min="514" max="514" width="22" style="227" customWidth="1"/>
    <col min="515" max="515" width="13.42578125" style="227" customWidth="1"/>
    <col min="516" max="516" width="15.7109375" style="227" customWidth="1"/>
    <col min="517" max="517" width="14.28515625" style="227" customWidth="1"/>
    <col min="518" max="518" width="12.7109375" style="227" customWidth="1"/>
    <col min="519" max="519" width="12" style="227" customWidth="1"/>
    <col min="520" max="520" width="12.28515625" style="227" customWidth="1"/>
    <col min="521" max="521" width="11" style="227" customWidth="1"/>
    <col min="522" max="522" width="11.140625" style="227" customWidth="1"/>
    <col min="523" max="768" width="9.140625" style="227"/>
    <col min="769" max="769" width="4.85546875" style="227" customWidth="1"/>
    <col min="770" max="770" width="22" style="227" customWidth="1"/>
    <col min="771" max="771" width="13.42578125" style="227" customWidth="1"/>
    <col min="772" max="772" width="15.7109375" style="227" customWidth="1"/>
    <col min="773" max="773" width="14.28515625" style="227" customWidth="1"/>
    <col min="774" max="774" width="12.7109375" style="227" customWidth="1"/>
    <col min="775" max="775" width="12" style="227" customWidth="1"/>
    <col min="776" max="776" width="12.28515625" style="227" customWidth="1"/>
    <col min="777" max="777" width="11" style="227" customWidth="1"/>
    <col min="778" max="778" width="11.140625" style="227" customWidth="1"/>
    <col min="779" max="1024" width="9.140625" style="227"/>
    <col min="1025" max="1025" width="4.85546875" style="227" customWidth="1"/>
    <col min="1026" max="1026" width="22" style="227" customWidth="1"/>
    <col min="1027" max="1027" width="13.42578125" style="227" customWidth="1"/>
    <col min="1028" max="1028" width="15.7109375" style="227" customWidth="1"/>
    <col min="1029" max="1029" width="14.28515625" style="227" customWidth="1"/>
    <col min="1030" max="1030" width="12.7109375" style="227" customWidth="1"/>
    <col min="1031" max="1031" width="12" style="227" customWidth="1"/>
    <col min="1032" max="1032" width="12.28515625" style="227" customWidth="1"/>
    <col min="1033" max="1033" width="11" style="227" customWidth="1"/>
    <col min="1034" max="1034" width="11.140625" style="227" customWidth="1"/>
    <col min="1035" max="1280" width="9.140625" style="227"/>
    <col min="1281" max="1281" width="4.85546875" style="227" customWidth="1"/>
    <col min="1282" max="1282" width="22" style="227" customWidth="1"/>
    <col min="1283" max="1283" width="13.42578125" style="227" customWidth="1"/>
    <col min="1284" max="1284" width="15.7109375" style="227" customWidth="1"/>
    <col min="1285" max="1285" width="14.28515625" style="227" customWidth="1"/>
    <col min="1286" max="1286" width="12.7109375" style="227" customWidth="1"/>
    <col min="1287" max="1287" width="12" style="227" customWidth="1"/>
    <col min="1288" max="1288" width="12.28515625" style="227" customWidth="1"/>
    <col min="1289" max="1289" width="11" style="227" customWidth="1"/>
    <col min="1290" max="1290" width="11.140625" style="227" customWidth="1"/>
    <col min="1291" max="1536" width="9.140625" style="227"/>
    <col min="1537" max="1537" width="4.85546875" style="227" customWidth="1"/>
    <col min="1538" max="1538" width="22" style="227" customWidth="1"/>
    <col min="1539" max="1539" width="13.42578125" style="227" customWidth="1"/>
    <col min="1540" max="1540" width="15.7109375" style="227" customWidth="1"/>
    <col min="1541" max="1541" width="14.28515625" style="227" customWidth="1"/>
    <col min="1542" max="1542" width="12.7109375" style="227" customWidth="1"/>
    <col min="1543" max="1543" width="12" style="227" customWidth="1"/>
    <col min="1544" max="1544" width="12.28515625" style="227" customWidth="1"/>
    <col min="1545" max="1545" width="11" style="227" customWidth="1"/>
    <col min="1546" max="1546" width="11.140625" style="227" customWidth="1"/>
    <col min="1547" max="1792" width="9.140625" style="227"/>
    <col min="1793" max="1793" width="4.85546875" style="227" customWidth="1"/>
    <col min="1794" max="1794" width="22" style="227" customWidth="1"/>
    <col min="1795" max="1795" width="13.42578125" style="227" customWidth="1"/>
    <col min="1796" max="1796" width="15.7109375" style="227" customWidth="1"/>
    <col min="1797" max="1797" width="14.28515625" style="227" customWidth="1"/>
    <col min="1798" max="1798" width="12.7109375" style="227" customWidth="1"/>
    <col min="1799" max="1799" width="12" style="227" customWidth="1"/>
    <col min="1800" max="1800" width="12.28515625" style="227" customWidth="1"/>
    <col min="1801" max="1801" width="11" style="227" customWidth="1"/>
    <col min="1802" max="1802" width="11.140625" style="227" customWidth="1"/>
    <col min="1803" max="2048" width="9.140625" style="227"/>
    <col min="2049" max="2049" width="4.85546875" style="227" customWidth="1"/>
    <col min="2050" max="2050" width="22" style="227" customWidth="1"/>
    <col min="2051" max="2051" width="13.42578125" style="227" customWidth="1"/>
    <col min="2052" max="2052" width="15.7109375" style="227" customWidth="1"/>
    <col min="2053" max="2053" width="14.28515625" style="227" customWidth="1"/>
    <col min="2054" max="2054" width="12.7109375" style="227" customWidth="1"/>
    <col min="2055" max="2055" width="12" style="227" customWidth="1"/>
    <col min="2056" max="2056" width="12.28515625" style="227" customWidth="1"/>
    <col min="2057" max="2057" width="11" style="227" customWidth="1"/>
    <col min="2058" max="2058" width="11.140625" style="227" customWidth="1"/>
    <col min="2059" max="2304" width="9.140625" style="227"/>
    <col min="2305" max="2305" width="4.85546875" style="227" customWidth="1"/>
    <col min="2306" max="2306" width="22" style="227" customWidth="1"/>
    <col min="2307" max="2307" width="13.42578125" style="227" customWidth="1"/>
    <col min="2308" max="2308" width="15.7109375" style="227" customWidth="1"/>
    <col min="2309" max="2309" width="14.28515625" style="227" customWidth="1"/>
    <col min="2310" max="2310" width="12.7109375" style="227" customWidth="1"/>
    <col min="2311" max="2311" width="12" style="227" customWidth="1"/>
    <col min="2312" max="2312" width="12.28515625" style="227" customWidth="1"/>
    <col min="2313" max="2313" width="11" style="227" customWidth="1"/>
    <col min="2314" max="2314" width="11.140625" style="227" customWidth="1"/>
    <col min="2315" max="2560" width="9.140625" style="227"/>
    <col min="2561" max="2561" width="4.85546875" style="227" customWidth="1"/>
    <col min="2562" max="2562" width="22" style="227" customWidth="1"/>
    <col min="2563" max="2563" width="13.42578125" style="227" customWidth="1"/>
    <col min="2564" max="2564" width="15.7109375" style="227" customWidth="1"/>
    <col min="2565" max="2565" width="14.28515625" style="227" customWidth="1"/>
    <col min="2566" max="2566" width="12.7109375" style="227" customWidth="1"/>
    <col min="2567" max="2567" width="12" style="227" customWidth="1"/>
    <col min="2568" max="2568" width="12.28515625" style="227" customWidth="1"/>
    <col min="2569" max="2569" width="11" style="227" customWidth="1"/>
    <col min="2570" max="2570" width="11.140625" style="227" customWidth="1"/>
    <col min="2571" max="2816" width="9.140625" style="227"/>
    <col min="2817" max="2817" width="4.85546875" style="227" customWidth="1"/>
    <col min="2818" max="2818" width="22" style="227" customWidth="1"/>
    <col min="2819" max="2819" width="13.42578125" style="227" customWidth="1"/>
    <col min="2820" max="2820" width="15.7109375" style="227" customWidth="1"/>
    <col min="2821" max="2821" width="14.28515625" style="227" customWidth="1"/>
    <col min="2822" max="2822" width="12.7109375" style="227" customWidth="1"/>
    <col min="2823" max="2823" width="12" style="227" customWidth="1"/>
    <col min="2824" max="2824" width="12.28515625" style="227" customWidth="1"/>
    <col min="2825" max="2825" width="11" style="227" customWidth="1"/>
    <col min="2826" max="2826" width="11.140625" style="227" customWidth="1"/>
    <col min="2827" max="3072" width="9.140625" style="227"/>
    <col min="3073" max="3073" width="4.85546875" style="227" customWidth="1"/>
    <col min="3074" max="3074" width="22" style="227" customWidth="1"/>
    <col min="3075" max="3075" width="13.42578125" style="227" customWidth="1"/>
    <col min="3076" max="3076" width="15.7109375" style="227" customWidth="1"/>
    <col min="3077" max="3077" width="14.28515625" style="227" customWidth="1"/>
    <col min="3078" max="3078" width="12.7109375" style="227" customWidth="1"/>
    <col min="3079" max="3079" width="12" style="227" customWidth="1"/>
    <col min="3080" max="3080" width="12.28515625" style="227" customWidth="1"/>
    <col min="3081" max="3081" width="11" style="227" customWidth="1"/>
    <col min="3082" max="3082" width="11.140625" style="227" customWidth="1"/>
    <col min="3083" max="3328" width="9.140625" style="227"/>
    <col min="3329" max="3329" width="4.85546875" style="227" customWidth="1"/>
    <col min="3330" max="3330" width="22" style="227" customWidth="1"/>
    <col min="3331" max="3331" width="13.42578125" style="227" customWidth="1"/>
    <col min="3332" max="3332" width="15.7109375" style="227" customWidth="1"/>
    <col min="3333" max="3333" width="14.28515625" style="227" customWidth="1"/>
    <col min="3334" max="3334" width="12.7109375" style="227" customWidth="1"/>
    <col min="3335" max="3335" width="12" style="227" customWidth="1"/>
    <col min="3336" max="3336" width="12.28515625" style="227" customWidth="1"/>
    <col min="3337" max="3337" width="11" style="227" customWidth="1"/>
    <col min="3338" max="3338" width="11.140625" style="227" customWidth="1"/>
    <col min="3339" max="3584" width="9.140625" style="227"/>
    <col min="3585" max="3585" width="4.85546875" style="227" customWidth="1"/>
    <col min="3586" max="3586" width="22" style="227" customWidth="1"/>
    <col min="3587" max="3587" width="13.42578125" style="227" customWidth="1"/>
    <col min="3588" max="3588" width="15.7109375" style="227" customWidth="1"/>
    <col min="3589" max="3589" width="14.28515625" style="227" customWidth="1"/>
    <col min="3590" max="3590" width="12.7109375" style="227" customWidth="1"/>
    <col min="3591" max="3591" width="12" style="227" customWidth="1"/>
    <col min="3592" max="3592" width="12.28515625" style="227" customWidth="1"/>
    <col min="3593" max="3593" width="11" style="227" customWidth="1"/>
    <col min="3594" max="3594" width="11.140625" style="227" customWidth="1"/>
    <col min="3595" max="3840" width="9.140625" style="227"/>
    <col min="3841" max="3841" width="4.85546875" style="227" customWidth="1"/>
    <col min="3842" max="3842" width="22" style="227" customWidth="1"/>
    <col min="3843" max="3843" width="13.42578125" style="227" customWidth="1"/>
    <col min="3844" max="3844" width="15.7109375" style="227" customWidth="1"/>
    <col min="3845" max="3845" width="14.28515625" style="227" customWidth="1"/>
    <col min="3846" max="3846" width="12.7109375" style="227" customWidth="1"/>
    <col min="3847" max="3847" width="12" style="227" customWidth="1"/>
    <col min="3848" max="3848" width="12.28515625" style="227" customWidth="1"/>
    <col min="3849" max="3849" width="11" style="227" customWidth="1"/>
    <col min="3850" max="3850" width="11.140625" style="227" customWidth="1"/>
    <col min="3851" max="4096" width="9.140625" style="227"/>
    <col min="4097" max="4097" width="4.85546875" style="227" customWidth="1"/>
    <col min="4098" max="4098" width="22" style="227" customWidth="1"/>
    <col min="4099" max="4099" width="13.42578125" style="227" customWidth="1"/>
    <col min="4100" max="4100" width="15.7109375" style="227" customWidth="1"/>
    <col min="4101" max="4101" width="14.28515625" style="227" customWidth="1"/>
    <col min="4102" max="4102" width="12.7109375" style="227" customWidth="1"/>
    <col min="4103" max="4103" width="12" style="227" customWidth="1"/>
    <col min="4104" max="4104" width="12.28515625" style="227" customWidth="1"/>
    <col min="4105" max="4105" width="11" style="227" customWidth="1"/>
    <col min="4106" max="4106" width="11.140625" style="227" customWidth="1"/>
    <col min="4107" max="4352" width="9.140625" style="227"/>
    <col min="4353" max="4353" width="4.85546875" style="227" customWidth="1"/>
    <col min="4354" max="4354" width="22" style="227" customWidth="1"/>
    <col min="4355" max="4355" width="13.42578125" style="227" customWidth="1"/>
    <col min="4356" max="4356" width="15.7109375" style="227" customWidth="1"/>
    <col min="4357" max="4357" width="14.28515625" style="227" customWidth="1"/>
    <col min="4358" max="4358" width="12.7109375" style="227" customWidth="1"/>
    <col min="4359" max="4359" width="12" style="227" customWidth="1"/>
    <col min="4360" max="4360" width="12.28515625" style="227" customWidth="1"/>
    <col min="4361" max="4361" width="11" style="227" customWidth="1"/>
    <col min="4362" max="4362" width="11.140625" style="227" customWidth="1"/>
    <col min="4363" max="4608" width="9.140625" style="227"/>
    <col min="4609" max="4609" width="4.85546875" style="227" customWidth="1"/>
    <col min="4610" max="4610" width="22" style="227" customWidth="1"/>
    <col min="4611" max="4611" width="13.42578125" style="227" customWidth="1"/>
    <col min="4612" max="4612" width="15.7109375" style="227" customWidth="1"/>
    <col min="4613" max="4613" width="14.28515625" style="227" customWidth="1"/>
    <col min="4614" max="4614" width="12.7109375" style="227" customWidth="1"/>
    <col min="4615" max="4615" width="12" style="227" customWidth="1"/>
    <col min="4616" max="4616" width="12.28515625" style="227" customWidth="1"/>
    <col min="4617" max="4617" width="11" style="227" customWidth="1"/>
    <col min="4618" max="4618" width="11.140625" style="227" customWidth="1"/>
    <col min="4619" max="4864" width="9.140625" style="227"/>
    <col min="4865" max="4865" width="4.85546875" style="227" customWidth="1"/>
    <col min="4866" max="4866" width="22" style="227" customWidth="1"/>
    <col min="4867" max="4867" width="13.42578125" style="227" customWidth="1"/>
    <col min="4868" max="4868" width="15.7109375" style="227" customWidth="1"/>
    <col min="4869" max="4869" width="14.28515625" style="227" customWidth="1"/>
    <col min="4870" max="4870" width="12.7109375" style="227" customWidth="1"/>
    <col min="4871" max="4871" width="12" style="227" customWidth="1"/>
    <col min="4872" max="4872" width="12.28515625" style="227" customWidth="1"/>
    <col min="4873" max="4873" width="11" style="227" customWidth="1"/>
    <col min="4874" max="4874" width="11.140625" style="227" customWidth="1"/>
    <col min="4875" max="5120" width="9.140625" style="227"/>
    <col min="5121" max="5121" width="4.85546875" style="227" customWidth="1"/>
    <col min="5122" max="5122" width="22" style="227" customWidth="1"/>
    <col min="5123" max="5123" width="13.42578125" style="227" customWidth="1"/>
    <col min="5124" max="5124" width="15.7109375" style="227" customWidth="1"/>
    <col min="5125" max="5125" width="14.28515625" style="227" customWidth="1"/>
    <col min="5126" max="5126" width="12.7109375" style="227" customWidth="1"/>
    <col min="5127" max="5127" width="12" style="227" customWidth="1"/>
    <col min="5128" max="5128" width="12.28515625" style="227" customWidth="1"/>
    <col min="5129" max="5129" width="11" style="227" customWidth="1"/>
    <col min="5130" max="5130" width="11.140625" style="227" customWidth="1"/>
    <col min="5131" max="5376" width="9.140625" style="227"/>
    <col min="5377" max="5377" width="4.85546875" style="227" customWidth="1"/>
    <col min="5378" max="5378" width="22" style="227" customWidth="1"/>
    <col min="5379" max="5379" width="13.42578125" style="227" customWidth="1"/>
    <col min="5380" max="5380" width="15.7109375" style="227" customWidth="1"/>
    <col min="5381" max="5381" width="14.28515625" style="227" customWidth="1"/>
    <col min="5382" max="5382" width="12.7109375" style="227" customWidth="1"/>
    <col min="5383" max="5383" width="12" style="227" customWidth="1"/>
    <col min="5384" max="5384" width="12.28515625" style="227" customWidth="1"/>
    <col min="5385" max="5385" width="11" style="227" customWidth="1"/>
    <col min="5386" max="5386" width="11.140625" style="227" customWidth="1"/>
    <col min="5387" max="5632" width="9.140625" style="227"/>
    <col min="5633" max="5633" width="4.85546875" style="227" customWidth="1"/>
    <col min="5634" max="5634" width="22" style="227" customWidth="1"/>
    <col min="5635" max="5635" width="13.42578125" style="227" customWidth="1"/>
    <col min="5636" max="5636" width="15.7109375" style="227" customWidth="1"/>
    <col min="5637" max="5637" width="14.28515625" style="227" customWidth="1"/>
    <col min="5638" max="5638" width="12.7109375" style="227" customWidth="1"/>
    <col min="5639" max="5639" width="12" style="227" customWidth="1"/>
    <col min="5640" max="5640" width="12.28515625" style="227" customWidth="1"/>
    <col min="5641" max="5641" width="11" style="227" customWidth="1"/>
    <col min="5642" max="5642" width="11.140625" style="227" customWidth="1"/>
    <col min="5643" max="5888" width="9.140625" style="227"/>
    <col min="5889" max="5889" width="4.85546875" style="227" customWidth="1"/>
    <col min="5890" max="5890" width="22" style="227" customWidth="1"/>
    <col min="5891" max="5891" width="13.42578125" style="227" customWidth="1"/>
    <col min="5892" max="5892" width="15.7109375" style="227" customWidth="1"/>
    <col min="5893" max="5893" width="14.28515625" style="227" customWidth="1"/>
    <col min="5894" max="5894" width="12.7109375" style="227" customWidth="1"/>
    <col min="5895" max="5895" width="12" style="227" customWidth="1"/>
    <col min="5896" max="5896" width="12.28515625" style="227" customWidth="1"/>
    <col min="5897" max="5897" width="11" style="227" customWidth="1"/>
    <col min="5898" max="5898" width="11.140625" style="227" customWidth="1"/>
    <col min="5899" max="6144" width="9.140625" style="227"/>
    <col min="6145" max="6145" width="4.85546875" style="227" customWidth="1"/>
    <col min="6146" max="6146" width="22" style="227" customWidth="1"/>
    <col min="6147" max="6147" width="13.42578125" style="227" customWidth="1"/>
    <col min="6148" max="6148" width="15.7109375" style="227" customWidth="1"/>
    <col min="6149" max="6149" width="14.28515625" style="227" customWidth="1"/>
    <col min="6150" max="6150" width="12.7109375" style="227" customWidth="1"/>
    <col min="6151" max="6151" width="12" style="227" customWidth="1"/>
    <col min="6152" max="6152" width="12.28515625" style="227" customWidth="1"/>
    <col min="6153" max="6153" width="11" style="227" customWidth="1"/>
    <col min="6154" max="6154" width="11.140625" style="227" customWidth="1"/>
    <col min="6155" max="6400" width="9.140625" style="227"/>
    <col min="6401" max="6401" width="4.85546875" style="227" customWidth="1"/>
    <col min="6402" max="6402" width="22" style="227" customWidth="1"/>
    <col min="6403" max="6403" width="13.42578125" style="227" customWidth="1"/>
    <col min="6404" max="6404" width="15.7109375" style="227" customWidth="1"/>
    <col min="6405" max="6405" width="14.28515625" style="227" customWidth="1"/>
    <col min="6406" max="6406" width="12.7109375" style="227" customWidth="1"/>
    <col min="6407" max="6407" width="12" style="227" customWidth="1"/>
    <col min="6408" max="6408" width="12.28515625" style="227" customWidth="1"/>
    <col min="6409" max="6409" width="11" style="227" customWidth="1"/>
    <col min="6410" max="6410" width="11.140625" style="227" customWidth="1"/>
    <col min="6411" max="6656" width="9.140625" style="227"/>
    <col min="6657" max="6657" width="4.85546875" style="227" customWidth="1"/>
    <col min="6658" max="6658" width="22" style="227" customWidth="1"/>
    <col min="6659" max="6659" width="13.42578125" style="227" customWidth="1"/>
    <col min="6660" max="6660" width="15.7109375" style="227" customWidth="1"/>
    <col min="6661" max="6661" width="14.28515625" style="227" customWidth="1"/>
    <col min="6662" max="6662" width="12.7109375" style="227" customWidth="1"/>
    <col min="6663" max="6663" width="12" style="227" customWidth="1"/>
    <col min="6664" max="6664" width="12.28515625" style="227" customWidth="1"/>
    <col min="6665" max="6665" width="11" style="227" customWidth="1"/>
    <col min="6666" max="6666" width="11.140625" style="227" customWidth="1"/>
    <col min="6667" max="6912" width="9.140625" style="227"/>
    <col min="6913" max="6913" width="4.85546875" style="227" customWidth="1"/>
    <col min="6914" max="6914" width="22" style="227" customWidth="1"/>
    <col min="6915" max="6915" width="13.42578125" style="227" customWidth="1"/>
    <col min="6916" max="6916" width="15.7109375" style="227" customWidth="1"/>
    <col min="6917" max="6917" width="14.28515625" style="227" customWidth="1"/>
    <col min="6918" max="6918" width="12.7109375" style="227" customWidth="1"/>
    <col min="6919" max="6919" width="12" style="227" customWidth="1"/>
    <col min="6920" max="6920" width="12.28515625" style="227" customWidth="1"/>
    <col min="6921" max="6921" width="11" style="227" customWidth="1"/>
    <col min="6922" max="6922" width="11.140625" style="227" customWidth="1"/>
    <col min="6923" max="7168" width="9.140625" style="227"/>
    <col min="7169" max="7169" width="4.85546875" style="227" customWidth="1"/>
    <col min="7170" max="7170" width="22" style="227" customWidth="1"/>
    <col min="7171" max="7171" width="13.42578125" style="227" customWidth="1"/>
    <col min="7172" max="7172" width="15.7109375" style="227" customWidth="1"/>
    <col min="7173" max="7173" width="14.28515625" style="227" customWidth="1"/>
    <col min="7174" max="7174" width="12.7109375" style="227" customWidth="1"/>
    <col min="7175" max="7175" width="12" style="227" customWidth="1"/>
    <col min="7176" max="7176" width="12.28515625" style="227" customWidth="1"/>
    <col min="7177" max="7177" width="11" style="227" customWidth="1"/>
    <col min="7178" max="7178" width="11.140625" style="227" customWidth="1"/>
    <col min="7179" max="7424" width="9.140625" style="227"/>
    <col min="7425" max="7425" width="4.85546875" style="227" customWidth="1"/>
    <col min="7426" max="7426" width="22" style="227" customWidth="1"/>
    <col min="7427" max="7427" width="13.42578125" style="227" customWidth="1"/>
    <col min="7428" max="7428" width="15.7109375" style="227" customWidth="1"/>
    <col min="7429" max="7429" width="14.28515625" style="227" customWidth="1"/>
    <col min="7430" max="7430" width="12.7109375" style="227" customWidth="1"/>
    <col min="7431" max="7431" width="12" style="227" customWidth="1"/>
    <col min="7432" max="7432" width="12.28515625" style="227" customWidth="1"/>
    <col min="7433" max="7433" width="11" style="227" customWidth="1"/>
    <col min="7434" max="7434" width="11.140625" style="227" customWidth="1"/>
    <col min="7435" max="7680" width="9.140625" style="227"/>
    <col min="7681" max="7681" width="4.85546875" style="227" customWidth="1"/>
    <col min="7682" max="7682" width="22" style="227" customWidth="1"/>
    <col min="7683" max="7683" width="13.42578125" style="227" customWidth="1"/>
    <col min="7684" max="7684" width="15.7109375" style="227" customWidth="1"/>
    <col min="7685" max="7685" width="14.28515625" style="227" customWidth="1"/>
    <col min="7686" max="7686" width="12.7109375" style="227" customWidth="1"/>
    <col min="7687" max="7687" width="12" style="227" customWidth="1"/>
    <col min="7688" max="7688" width="12.28515625" style="227" customWidth="1"/>
    <col min="7689" max="7689" width="11" style="227" customWidth="1"/>
    <col min="7690" max="7690" width="11.140625" style="227" customWidth="1"/>
    <col min="7691" max="7936" width="9.140625" style="227"/>
    <col min="7937" max="7937" width="4.85546875" style="227" customWidth="1"/>
    <col min="7938" max="7938" width="22" style="227" customWidth="1"/>
    <col min="7939" max="7939" width="13.42578125" style="227" customWidth="1"/>
    <col min="7940" max="7940" width="15.7109375" style="227" customWidth="1"/>
    <col min="7941" max="7941" width="14.28515625" style="227" customWidth="1"/>
    <col min="7942" max="7942" width="12.7109375" style="227" customWidth="1"/>
    <col min="7943" max="7943" width="12" style="227" customWidth="1"/>
    <col min="7944" max="7944" width="12.28515625" style="227" customWidth="1"/>
    <col min="7945" max="7945" width="11" style="227" customWidth="1"/>
    <col min="7946" max="7946" width="11.140625" style="227" customWidth="1"/>
    <col min="7947" max="8192" width="9.140625" style="227"/>
    <col min="8193" max="8193" width="4.85546875" style="227" customWidth="1"/>
    <col min="8194" max="8194" width="22" style="227" customWidth="1"/>
    <col min="8195" max="8195" width="13.42578125" style="227" customWidth="1"/>
    <col min="8196" max="8196" width="15.7109375" style="227" customWidth="1"/>
    <col min="8197" max="8197" width="14.28515625" style="227" customWidth="1"/>
    <col min="8198" max="8198" width="12.7109375" style="227" customWidth="1"/>
    <col min="8199" max="8199" width="12" style="227" customWidth="1"/>
    <col min="8200" max="8200" width="12.28515625" style="227" customWidth="1"/>
    <col min="8201" max="8201" width="11" style="227" customWidth="1"/>
    <col min="8202" max="8202" width="11.140625" style="227" customWidth="1"/>
    <col min="8203" max="8448" width="9.140625" style="227"/>
    <col min="8449" max="8449" width="4.85546875" style="227" customWidth="1"/>
    <col min="8450" max="8450" width="22" style="227" customWidth="1"/>
    <col min="8451" max="8451" width="13.42578125" style="227" customWidth="1"/>
    <col min="8452" max="8452" width="15.7109375" style="227" customWidth="1"/>
    <col min="8453" max="8453" width="14.28515625" style="227" customWidth="1"/>
    <col min="8454" max="8454" width="12.7109375" style="227" customWidth="1"/>
    <col min="8455" max="8455" width="12" style="227" customWidth="1"/>
    <col min="8456" max="8456" width="12.28515625" style="227" customWidth="1"/>
    <col min="8457" max="8457" width="11" style="227" customWidth="1"/>
    <col min="8458" max="8458" width="11.140625" style="227" customWidth="1"/>
    <col min="8459" max="8704" width="9.140625" style="227"/>
    <col min="8705" max="8705" width="4.85546875" style="227" customWidth="1"/>
    <col min="8706" max="8706" width="22" style="227" customWidth="1"/>
    <col min="8707" max="8707" width="13.42578125" style="227" customWidth="1"/>
    <col min="8708" max="8708" width="15.7109375" style="227" customWidth="1"/>
    <col min="8709" max="8709" width="14.28515625" style="227" customWidth="1"/>
    <col min="8710" max="8710" width="12.7109375" style="227" customWidth="1"/>
    <col min="8711" max="8711" width="12" style="227" customWidth="1"/>
    <col min="8712" max="8712" width="12.28515625" style="227" customWidth="1"/>
    <col min="8713" max="8713" width="11" style="227" customWidth="1"/>
    <col min="8714" max="8714" width="11.140625" style="227" customWidth="1"/>
    <col min="8715" max="8960" width="9.140625" style="227"/>
    <col min="8961" max="8961" width="4.85546875" style="227" customWidth="1"/>
    <col min="8962" max="8962" width="22" style="227" customWidth="1"/>
    <col min="8963" max="8963" width="13.42578125" style="227" customWidth="1"/>
    <col min="8964" max="8964" width="15.7109375" style="227" customWidth="1"/>
    <col min="8965" max="8965" width="14.28515625" style="227" customWidth="1"/>
    <col min="8966" max="8966" width="12.7109375" style="227" customWidth="1"/>
    <col min="8967" max="8967" width="12" style="227" customWidth="1"/>
    <col min="8968" max="8968" width="12.28515625" style="227" customWidth="1"/>
    <col min="8969" max="8969" width="11" style="227" customWidth="1"/>
    <col min="8970" max="8970" width="11.140625" style="227" customWidth="1"/>
    <col min="8971" max="9216" width="9.140625" style="227"/>
    <col min="9217" max="9217" width="4.85546875" style="227" customWidth="1"/>
    <col min="9218" max="9218" width="22" style="227" customWidth="1"/>
    <col min="9219" max="9219" width="13.42578125" style="227" customWidth="1"/>
    <col min="9220" max="9220" width="15.7109375" style="227" customWidth="1"/>
    <col min="9221" max="9221" width="14.28515625" style="227" customWidth="1"/>
    <col min="9222" max="9222" width="12.7109375" style="227" customWidth="1"/>
    <col min="9223" max="9223" width="12" style="227" customWidth="1"/>
    <col min="9224" max="9224" width="12.28515625" style="227" customWidth="1"/>
    <col min="9225" max="9225" width="11" style="227" customWidth="1"/>
    <col min="9226" max="9226" width="11.140625" style="227" customWidth="1"/>
    <col min="9227" max="9472" width="9.140625" style="227"/>
    <col min="9473" max="9473" width="4.85546875" style="227" customWidth="1"/>
    <col min="9474" max="9474" width="22" style="227" customWidth="1"/>
    <col min="9475" max="9475" width="13.42578125" style="227" customWidth="1"/>
    <col min="9476" max="9476" width="15.7109375" style="227" customWidth="1"/>
    <col min="9477" max="9477" width="14.28515625" style="227" customWidth="1"/>
    <col min="9478" max="9478" width="12.7109375" style="227" customWidth="1"/>
    <col min="9479" max="9479" width="12" style="227" customWidth="1"/>
    <col min="9480" max="9480" width="12.28515625" style="227" customWidth="1"/>
    <col min="9481" max="9481" width="11" style="227" customWidth="1"/>
    <col min="9482" max="9482" width="11.140625" style="227" customWidth="1"/>
    <col min="9483" max="9728" width="9.140625" style="227"/>
    <col min="9729" max="9729" width="4.85546875" style="227" customWidth="1"/>
    <col min="9730" max="9730" width="22" style="227" customWidth="1"/>
    <col min="9731" max="9731" width="13.42578125" style="227" customWidth="1"/>
    <col min="9732" max="9732" width="15.7109375" style="227" customWidth="1"/>
    <col min="9733" max="9733" width="14.28515625" style="227" customWidth="1"/>
    <col min="9734" max="9734" width="12.7109375" style="227" customWidth="1"/>
    <col min="9735" max="9735" width="12" style="227" customWidth="1"/>
    <col min="9736" max="9736" width="12.28515625" style="227" customWidth="1"/>
    <col min="9737" max="9737" width="11" style="227" customWidth="1"/>
    <col min="9738" max="9738" width="11.140625" style="227" customWidth="1"/>
    <col min="9739" max="9984" width="9.140625" style="227"/>
    <col min="9985" max="9985" width="4.85546875" style="227" customWidth="1"/>
    <col min="9986" max="9986" width="22" style="227" customWidth="1"/>
    <col min="9987" max="9987" width="13.42578125" style="227" customWidth="1"/>
    <col min="9988" max="9988" width="15.7109375" style="227" customWidth="1"/>
    <col min="9989" max="9989" width="14.28515625" style="227" customWidth="1"/>
    <col min="9990" max="9990" width="12.7109375" style="227" customWidth="1"/>
    <col min="9991" max="9991" width="12" style="227" customWidth="1"/>
    <col min="9992" max="9992" width="12.28515625" style="227" customWidth="1"/>
    <col min="9993" max="9993" width="11" style="227" customWidth="1"/>
    <col min="9994" max="9994" width="11.140625" style="227" customWidth="1"/>
    <col min="9995" max="10240" width="9.140625" style="227"/>
    <col min="10241" max="10241" width="4.85546875" style="227" customWidth="1"/>
    <col min="10242" max="10242" width="22" style="227" customWidth="1"/>
    <col min="10243" max="10243" width="13.42578125" style="227" customWidth="1"/>
    <col min="10244" max="10244" width="15.7109375" style="227" customWidth="1"/>
    <col min="10245" max="10245" width="14.28515625" style="227" customWidth="1"/>
    <col min="10246" max="10246" width="12.7109375" style="227" customWidth="1"/>
    <col min="10247" max="10247" width="12" style="227" customWidth="1"/>
    <col min="10248" max="10248" width="12.28515625" style="227" customWidth="1"/>
    <col min="10249" max="10249" width="11" style="227" customWidth="1"/>
    <col min="10250" max="10250" width="11.140625" style="227" customWidth="1"/>
    <col min="10251" max="10496" width="9.140625" style="227"/>
    <col min="10497" max="10497" width="4.85546875" style="227" customWidth="1"/>
    <col min="10498" max="10498" width="22" style="227" customWidth="1"/>
    <col min="10499" max="10499" width="13.42578125" style="227" customWidth="1"/>
    <col min="10500" max="10500" width="15.7109375" style="227" customWidth="1"/>
    <col min="10501" max="10501" width="14.28515625" style="227" customWidth="1"/>
    <col min="10502" max="10502" width="12.7109375" style="227" customWidth="1"/>
    <col min="10503" max="10503" width="12" style="227" customWidth="1"/>
    <col min="10504" max="10504" width="12.28515625" style="227" customWidth="1"/>
    <col min="10505" max="10505" width="11" style="227" customWidth="1"/>
    <col min="10506" max="10506" width="11.140625" style="227" customWidth="1"/>
    <col min="10507" max="10752" width="9.140625" style="227"/>
    <col min="10753" max="10753" width="4.85546875" style="227" customWidth="1"/>
    <col min="10754" max="10754" width="22" style="227" customWidth="1"/>
    <col min="10755" max="10755" width="13.42578125" style="227" customWidth="1"/>
    <col min="10756" max="10756" width="15.7109375" style="227" customWidth="1"/>
    <col min="10757" max="10757" width="14.28515625" style="227" customWidth="1"/>
    <col min="10758" max="10758" width="12.7109375" style="227" customWidth="1"/>
    <col min="10759" max="10759" width="12" style="227" customWidth="1"/>
    <col min="10760" max="10760" width="12.28515625" style="227" customWidth="1"/>
    <col min="10761" max="10761" width="11" style="227" customWidth="1"/>
    <col min="10762" max="10762" width="11.140625" style="227" customWidth="1"/>
    <col min="10763" max="11008" width="9.140625" style="227"/>
    <col min="11009" max="11009" width="4.85546875" style="227" customWidth="1"/>
    <col min="11010" max="11010" width="22" style="227" customWidth="1"/>
    <col min="11011" max="11011" width="13.42578125" style="227" customWidth="1"/>
    <col min="11012" max="11012" width="15.7109375" style="227" customWidth="1"/>
    <col min="11013" max="11013" width="14.28515625" style="227" customWidth="1"/>
    <col min="11014" max="11014" width="12.7109375" style="227" customWidth="1"/>
    <col min="11015" max="11015" width="12" style="227" customWidth="1"/>
    <col min="11016" max="11016" width="12.28515625" style="227" customWidth="1"/>
    <col min="11017" max="11017" width="11" style="227" customWidth="1"/>
    <col min="11018" max="11018" width="11.140625" style="227" customWidth="1"/>
    <col min="11019" max="11264" width="9.140625" style="227"/>
    <col min="11265" max="11265" width="4.85546875" style="227" customWidth="1"/>
    <col min="11266" max="11266" width="22" style="227" customWidth="1"/>
    <col min="11267" max="11267" width="13.42578125" style="227" customWidth="1"/>
    <col min="11268" max="11268" width="15.7109375" style="227" customWidth="1"/>
    <col min="11269" max="11269" width="14.28515625" style="227" customWidth="1"/>
    <col min="11270" max="11270" width="12.7109375" style="227" customWidth="1"/>
    <col min="11271" max="11271" width="12" style="227" customWidth="1"/>
    <col min="11272" max="11272" width="12.28515625" style="227" customWidth="1"/>
    <col min="11273" max="11273" width="11" style="227" customWidth="1"/>
    <col min="11274" max="11274" width="11.140625" style="227" customWidth="1"/>
    <col min="11275" max="11520" width="9.140625" style="227"/>
    <col min="11521" max="11521" width="4.85546875" style="227" customWidth="1"/>
    <col min="11522" max="11522" width="22" style="227" customWidth="1"/>
    <col min="11523" max="11523" width="13.42578125" style="227" customWidth="1"/>
    <col min="11524" max="11524" width="15.7109375" style="227" customWidth="1"/>
    <col min="11525" max="11525" width="14.28515625" style="227" customWidth="1"/>
    <col min="11526" max="11526" width="12.7109375" style="227" customWidth="1"/>
    <col min="11527" max="11527" width="12" style="227" customWidth="1"/>
    <col min="11528" max="11528" width="12.28515625" style="227" customWidth="1"/>
    <col min="11529" max="11529" width="11" style="227" customWidth="1"/>
    <col min="11530" max="11530" width="11.140625" style="227" customWidth="1"/>
    <col min="11531" max="11776" width="9.140625" style="227"/>
    <col min="11777" max="11777" width="4.85546875" style="227" customWidth="1"/>
    <col min="11778" max="11778" width="22" style="227" customWidth="1"/>
    <col min="11779" max="11779" width="13.42578125" style="227" customWidth="1"/>
    <col min="11780" max="11780" width="15.7109375" style="227" customWidth="1"/>
    <col min="11781" max="11781" width="14.28515625" style="227" customWidth="1"/>
    <col min="11782" max="11782" width="12.7109375" style="227" customWidth="1"/>
    <col min="11783" max="11783" width="12" style="227" customWidth="1"/>
    <col min="11784" max="11784" width="12.28515625" style="227" customWidth="1"/>
    <col min="11785" max="11785" width="11" style="227" customWidth="1"/>
    <col min="11786" max="11786" width="11.140625" style="227" customWidth="1"/>
    <col min="11787" max="12032" width="9.140625" style="227"/>
    <col min="12033" max="12033" width="4.85546875" style="227" customWidth="1"/>
    <col min="12034" max="12034" width="22" style="227" customWidth="1"/>
    <col min="12035" max="12035" width="13.42578125" style="227" customWidth="1"/>
    <col min="12036" max="12036" width="15.7109375" style="227" customWidth="1"/>
    <col min="12037" max="12037" width="14.28515625" style="227" customWidth="1"/>
    <col min="12038" max="12038" width="12.7109375" style="227" customWidth="1"/>
    <col min="12039" max="12039" width="12" style="227" customWidth="1"/>
    <col min="12040" max="12040" width="12.28515625" style="227" customWidth="1"/>
    <col min="12041" max="12041" width="11" style="227" customWidth="1"/>
    <col min="12042" max="12042" width="11.140625" style="227" customWidth="1"/>
    <col min="12043" max="12288" width="9.140625" style="227"/>
    <col min="12289" max="12289" width="4.85546875" style="227" customWidth="1"/>
    <col min="12290" max="12290" width="22" style="227" customWidth="1"/>
    <col min="12291" max="12291" width="13.42578125" style="227" customWidth="1"/>
    <col min="12292" max="12292" width="15.7109375" style="227" customWidth="1"/>
    <col min="12293" max="12293" width="14.28515625" style="227" customWidth="1"/>
    <col min="12294" max="12294" width="12.7109375" style="227" customWidth="1"/>
    <col min="12295" max="12295" width="12" style="227" customWidth="1"/>
    <col min="12296" max="12296" width="12.28515625" style="227" customWidth="1"/>
    <col min="12297" max="12297" width="11" style="227" customWidth="1"/>
    <col min="12298" max="12298" width="11.140625" style="227" customWidth="1"/>
    <col min="12299" max="12544" width="9.140625" style="227"/>
    <col min="12545" max="12545" width="4.85546875" style="227" customWidth="1"/>
    <col min="12546" max="12546" width="22" style="227" customWidth="1"/>
    <col min="12547" max="12547" width="13.42578125" style="227" customWidth="1"/>
    <col min="12548" max="12548" width="15.7109375" style="227" customWidth="1"/>
    <col min="12549" max="12549" width="14.28515625" style="227" customWidth="1"/>
    <col min="12550" max="12550" width="12.7109375" style="227" customWidth="1"/>
    <col min="12551" max="12551" width="12" style="227" customWidth="1"/>
    <col min="12552" max="12552" width="12.28515625" style="227" customWidth="1"/>
    <col min="12553" max="12553" width="11" style="227" customWidth="1"/>
    <col min="12554" max="12554" width="11.140625" style="227" customWidth="1"/>
    <col min="12555" max="12800" width="9.140625" style="227"/>
    <col min="12801" max="12801" width="4.85546875" style="227" customWidth="1"/>
    <col min="12802" max="12802" width="22" style="227" customWidth="1"/>
    <col min="12803" max="12803" width="13.42578125" style="227" customWidth="1"/>
    <col min="12804" max="12804" width="15.7109375" style="227" customWidth="1"/>
    <col min="12805" max="12805" width="14.28515625" style="227" customWidth="1"/>
    <col min="12806" max="12806" width="12.7109375" style="227" customWidth="1"/>
    <col min="12807" max="12807" width="12" style="227" customWidth="1"/>
    <col min="12808" max="12808" width="12.28515625" style="227" customWidth="1"/>
    <col min="12809" max="12809" width="11" style="227" customWidth="1"/>
    <col min="12810" max="12810" width="11.140625" style="227" customWidth="1"/>
    <col min="12811" max="13056" width="9.140625" style="227"/>
    <col min="13057" max="13057" width="4.85546875" style="227" customWidth="1"/>
    <col min="13058" max="13058" width="22" style="227" customWidth="1"/>
    <col min="13059" max="13059" width="13.42578125" style="227" customWidth="1"/>
    <col min="13060" max="13060" width="15.7109375" style="227" customWidth="1"/>
    <col min="13061" max="13061" width="14.28515625" style="227" customWidth="1"/>
    <col min="13062" max="13062" width="12.7109375" style="227" customWidth="1"/>
    <col min="13063" max="13063" width="12" style="227" customWidth="1"/>
    <col min="13064" max="13064" width="12.28515625" style="227" customWidth="1"/>
    <col min="13065" max="13065" width="11" style="227" customWidth="1"/>
    <col min="13066" max="13066" width="11.140625" style="227" customWidth="1"/>
    <col min="13067" max="13312" width="9.140625" style="227"/>
    <col min="13313" max="13313" width="4.85546875" style="227" customWidth="1"/>
    <col min="13314" max="13314" width="22" style="227" customWidth="1"/>
    <col min="13315" max="13315" width="13.42578125" style="227" customWidth="1"/>
    <col min="13316" max="13316" width="15.7109375" style="227" customWidth="1"/>
    <col min="13317" max="13317" width="14.28515625" style="227" customWidth="1"/>
    <col min="13318" max="13318" width="12.7109375" style="227" customWidth="1"/>
    <col min="13319" max="13319" width="12" style="227" customWidth="1"/>
    <col min="13320" max="13320" width="12.28515625" style="227" customWidth="1"/>
    <col min="13321" max="13321" width="11" style="227" customWidth="1"/>
    <col min="13322" max="13322" width="11.140625" style="227" customWidth="1"/>
    <col min="13323" max="13568" width="9.140625" style="227"/>
    <col min="13569" max="13569" width="4.85546875" style="227" customWidth="1"/>
    <col min="13570" max="13570" width="22" style="227" customWidth="1"/>
    <col min="13571" max="13571" width="13.42578125" style="227" customWidth="1"/>
    <col min="13572" max="13572" width="15.7109375" style="227" customWidth="1"/>
    <col min="13573" max="13573" width="14.28515625" style="227" customWidth="1"/>
    <col min="13574" max="13574" width="12.7109375" style="227" customWidth="1"/>
    <col min="13575" max="13575" width="12" style="227" customWidth="1"/>
    <col min="13576" max="13576" width="12.28515625" style="227" customWidth="1"/>
    <col min="13577" max="13577" width="11" style="227" customWidth="1"/>
    <col min="13578" max="13578" width="11.140625" style="227" customWidth="1"/>
    <col min="13579" max="13824" width="9.140625" style="227"/>
    <col min="13825" max="13825" width="4.85546875" style="227" customWidth="1"/>
    <col min="13826" max="13826" width="22" style="227" customWidth="1"/>
    <col min="13827" max="13827" width="13.42578125" style="227" customWidth="1"/>
    <col min="13828" max="13828" width="15.7109375" style="227" customWidth="1"/>
    <col min="13829" max="13829" width="14.28515625" style="227" customWidth="1"/>
    <col min="13830" max="13830" width="12.7109375" style="227" customWidth="1"/>
    <col min="13831" max="13831" width="12" style="227" customWidth="1"/>
    <col min="13832" max="13832" width="12.28515625" style="227" customWidth="1"/>
    <col min="13833" max="13833" width="11" style="227" customWidth="1"/>
    <col min="13834" max="13834" width="11.140625" style="227" customWidth="1"/>
    <col min="13835" max="14080" width="9.140625" style="227"/>
    <col min="14081" max="14081" width="4.85546875" style="227" customWidth="1"/>
    <col min="14082" max="14082" width="22" style="227" customWidth="1"/>
    <col min="14083" max="14083" width="13.42578125" style="227" customWidth="1"/>
    <col min="14084" max="14084" width="15.7109375" style="227" customWidth="1"/>
    <col min="14085" max="14085" width="14.28515625" style="227" customWidth="1"/>
    <col min="14086" max="14086" width="12.7109375" style="227" customWidth="1"/>
    <col min="14087" max="14087" width="12" style="227" customWidth="1"/>
    <col min="14088" max="14088" width="12.28515625" style="227" customWidth="1"/>
    <col min="14089" max="14089" width="11" style="227" customWidth="1"/>
    <col min="14090" max="14090" width="11.140625" style="227" customWidth="1"/>
    <col min="14091" max="14336" width="9.140625" style="227"/>
    <col min="14337" max="14337" width="4.85546875" style="227" customWidth="1"/>
    <col min="14338" max="14338" width="22" style="227" customWidth="1"/>
    <col min="14339" max="14339" width="13.42578125" style="227" customWidth="1"/>
    <col min="14340" max="14340" width="15.7109375" style="227" customWidth="1"/>
    <col min="14341" max="14341" width="14.28515625" style="227" customWidth="1"/>
    <col min="14342" max="14342" width="12.7109375" style="227" customWidth="1"/>
    <col min="14343" max="14343" width="12" style="227" customWidth="1"/>
    <col min="14344" max="14344" width="12.28515625" style="227" customWidth="1"/>
    <col min="14345" max="14345" width="11" style="227" customWidth="1"/>
    <col min="14346" max="14346" width="11.140625" style="227" customWidth="1"/>
    <col min="14347" max="14592" width="9.140625" style="227"/>
    <col min="14593" max="14593" width="4.85546875" style="227" customWidth="1"/>
    <col min="14594" max="14594" width="22" style="227" customWidth="1"/>
    <col min="14595" max="14595" width="13.42578125" style="227" customWidth="1"/>
    <col min="14596" max="14596" width="15.7109375" style="227" customWidth="1"/>
    <col min="14597" max="14597" width="14.28515625" style="227" customWidth="1"/>
    <col min="14598" max="14598" width="12.7109375" style="227" customWidth="1"/>
    <col min="14599" max="14599" width="12" style="227" customWidth="1"/>
    <col min="14600" max="14600" width="12.28515625" style="227" customWidth="1"/>
    <col min="14601" max="14601" width="11" style="227" customWidth="1"/>
    <col min="14602" max="14602" width="11.140625" style="227" customWidth="1"/>
    <col min="14603" max="14848" width="9.140625" style="227"/>
    <col min="14849" max="14849" width="4.85546875" style="227" customWidth="1"/>
    <col min="14850" max="14850" width="22" style="227" customWidth="1"/>
    <col min="14851" max="14851" width="13.42578125" style="227" customWidth="1"/>
    <col min="14852" max="14852" width="15.7109375" style="227" customWidth="1"/>
    <col min="14853" max="14853" width="14.28515625" style="227" customWidth="1"/>
    <col min="14854" max="14854" width="12.7109375" style="227" customWidth="1"/>
    <col min="14855" max="14855" width="12" style="227" customWidth="1"/>
    <col min="14856" max="14856" width="12.28515625" style="227" customWidth="1"/>
    <col min="14857" max="14857" width="11" style="227" customWidth="1"/>
    <col min="14858" max="14858" width="11.140625" style="227" customWidth="1"/>
    <col min="14859" max="15104" width="9.140625" style="227"/>
    <col min="15105" max="15105" width="4.85546875" style="227" customWidth="1"/>
    <col min="15106" max="15106" width="22" style="227" customWidth="1"/>
    <col min="15107" max="15107" width="13.42578125" style="227" customWidth="1"/>
    <col min="15108" max="15108" width="15.7109375" style="227" customWidth="1"/>
    <col min="15109" max="15109" width="14.28515625" style="227" customWidth="1"/>
    <col min="15110" max="15110" width="12.7109375" style="227" customWidth="1"/>
    <col min="15111" max="15111" width="12" style="227" customWidth="1"/>
    <col min="15112" max="15112" width="12.28515625" style="227" customWidth="1"/>
    <col min="15113" max="15113" width="11" style="227" customWidth="1"/>
    <col min="15114" max="15114" width="11.140625" style="227" customWidth="1"/>
    <col min="15115" max="15360" width="9.140625" style="227"/>
    <col min="15361" max="15361" width="4.85546875" style="227" customWidth="1"/>
    <col min="15362" max="15362" width="22" style="227" customWidth="1"/>
    <col min="15363" max="15363" width="13.42578125" style="227" customWidth="1"/>
    <col min="15364" max="15364" width="15.7109375" style="227" customWidth="1"/>
    <col min="15365" max="15365" width="14.28515625" style="227" customWidth="1"/>
    <col min="15366" max="15366" width="12.7109375" style="227" customWidth="1"/>
    <col min="15367" max="15367" width="12" style="227" customWidth="1"/>
    <col min="15368" max="15368" width="12.28515625" style="227" customWidth="1"/>
    <col min="15369" max="15369" width="11" style="227" customWidth="1"/>
    <col min="15370" max="15370" width="11.140625" style="227" customWidth="1"/>
    <col min="15371" max="15616" width="9.140625" style="227"/>
    <col min="15617" max="15617" width="4.85546875" style="227" customWidth="1"/>
    <col min="15618" max="15618" width="22" style="227" customWidth="1"/>
    <col min="15619" max="15619" width="13.42578125" style="227" customWidth="1"/>
    <col min="15620" max="15620" width="15.7109375" style="227" customWidth="1"/>
    <col min="15621" max="15621" width="14.28515625" style="227" customWidth="1"/>
    <col min="15622" max="15622" width="12.7109375" style="227" customWidth="1"/>
    <col min="15623" max="15623" width="12" style="227" customWidth="1"/>
    <col min="15624" max="15624" width="12.28515625" style="227" customWidth="1"/>
    <col min="15625" max="15625" width="11" style="227" customWidth="1"/>
    <col min="15626" max="15626" width="11.140625" style="227" customWidth="1"/>
    <col min="15627" max="15872" width="9.140625" style="227"/>
    <col min="15873" max="15873" width="4.85546875" style="227" customWidth="1"/>
    <col min="15874" max="15874" width="22" style="227" customWidth="1"/>
    <col min="15875" max="15875" width="13.42578125" style="227" customWidth="1"/>
    <col min="15876" max="15876" width="15.7109375" style="227" customWidth="1"/>
    <col min="15877" max="15877" width="14.28515625" style="227" customWidth="1"/>
    <col min="15878" max="15878" width="12.7109375" style="227" customWidth="1"/>
    <col min="15879" max="15879" width="12" style="227" customWidth="1"/>
    <col min="15880" max="15880" width="12.28515625" style="227" customWidth="1"/>
    <col min="15881" max="15881" width="11" style="227" customWidth="1"/>
    <col min="15882" max="15882" width="11.140625" style="227" customWidth="1"/>
    <col min="15883" max="16128" width="9.140625" style="227"/>
    <col min="16129" max="16129" width="4.85546875" style="227" customWidth="1"/>
    <col min="16130" max="16130" width="22" style="227" customWidth="1"/>
    <col min="16131" max="16131" width="13.42578125" style="227" customWidth="1"/>
    <col min="16132" max="16132" width="15.7109375" style="227" customWidth="1"/>
    <col min="16133" max="16133" width="14.28515625" style="227" customWidth="1"/>
    <col min="16134" max="16134" width="12.7109375" style="227" customWidth="1"/>
    <col min="16135" max="16135" width="12" style="227" customWidth="1"/>
    <col min="16136" max="16136" width="12.28515625" style="227" customWidth="1"/>
    <col min="16137" max="16137" width="11" style="227" customWidth="1"/>
    <col min="16138" max="16138" width="11.140625" style="227" customWidth="1"/>
    <col min="16139" max="16384" width="9.140625" style="227"/>
  </cols>
  <sheetData>
    <row r="2" spans="1:10" ht="19.5" customHeight="1">
      <c r="A2" s="573"/>
      <c r="B2" s="574" t="s">
        <v>227</v>
      </c>
      <c r="C2" s="574"/>
      <c r="D2" s="574"/>
      <c r="E2" s="574"/>
      <c r="F2" s="574"/>
      <c r="G2" s="574"/>
      <c r="H2" s="574"/>
    </row>
    <row r="3" spans="1:10" ht="19.5" hidden="1" customHeight="1">
      <c r="A3" s="573"/>
      <c r="B3" s="574"/>
      <c r="C3" s="574"/>
      <c r="D3" s="574"/>
      <c r="E3" s="574"/>
      <c r="F3" s="574"/>
      <c r="G3" s="574"/>
      <c r="H3" s="574"/>
    </row>
    <row r="4" spans="1:10" ht="15.75" customHeight="1">
      <c r="A4" s="228"/>
      <c r="B4" s="228"/>
      <c r="C4" s="228"/>
      <c r="D4" s="228"/>
      <c r="E4" s="228"/>
      <c r="F4" s="228"/>
      <c r="G4" s="228"/>
      <c r="H4" s="228"/>
    </row>
    <row r="5" spans="1:10" ht="24" customHeight="1">
      <c r="A5" s="575" t="s">
        <v>174</v>
      </c>
      <c r="B5" s="577" t="s">
        <v>175</v>
      </c>
      <c r="C5" s="577">
        <v>2014</v>
      </c>
      <c r="D5" s="577" t="s">
        <v>228</v>
      </c>
      <c r="E5" s="577"/>
      <c r="F5" s="577"/>
      <c r="G5" s="577" t="s">
        <v>229</v>
      </c>
      <c r="H5" s="578" t="s">
        <v>230</v>
      </c>
      <c r="I5" s="579"/>
      <c r="J5" s="579"/>
    </row>
    <row r="6" spans="1:10" ht="32.25" customHeight="1">
      <c r="A6" s="576"/>
      <c r="B6" s="577"/>
      <c r="C6" s="577"/>
      <c r="D6" s="229" t="s">
        <v>231</v>
      </c>
      <c r="E6" s="229" t="s">
        <v>46</v>
      </c>
      <c r="F6" s="229" t="s">
        <v>0</v>
      </c>
      <c r="G6" s="577"/>
      <c r="H6" s="230" t="s">
        <v>231</v>
      </c>
      <c r="I6" s="230" t="s">
        <v>46</v>
      </c>
      <c r="J6" s="231" t="s">
        <v>0</v>
      </c>
    </row>
    <row r="7" spans="1:10" ht="15.75" customHeight="1">
      <c r="A7" s="232">
        <v>1</v>
      </c>
      <c r="B7" s="233" t="s">
        <v>1</v>
      </c>
      <c r="C7" s="234">
        <v>5489</v>
      </c>
      <c r="D7" s="234">
        <v>5897</v>
      </c>
      <c r="E7" s="234">
        <v>2033</v>
      </c>
      <c r="F7" s="235">
        <f t="shared" ref="F7:F31" si="0">E7/D7*100</f>
        <v>34.475156859420039</v>
      </c>
      <c r="G7" s="235">
        <f t="shared" ref="G7:G31" si="1">E7-C7</f>
        <v>-3456</v>
      </c>
      <c r="H7" s="234">
        <v>50</v>
      </c>
      <c r="I7" s="234">
        <v>5</v>
      </c>
      <c r="J7" s="234">
        <f t="shared" ref="J7:J31" si="2">I7/H7*100</f>
        <v>10</v>
      </c>
    </row>
    <row r="8" spans="1:10" ht="15.75" customHeight="1">
      <c r="A8" s="232">
        <v>2</v>
      </c>
      <c r="B8" s="233" t="s">
        <v>2</v>
      </c>
      <c r="C8" s="234">
        <v>6277</v>
      </c>
      <c r="D8" s="234">
        <v>9083</v>
      </c>
      <c r="E8" s="234">
        <v>2855</v>
      </c>
      <c r="F8" s="235">
        <f t="shared" si="0"/>
        <v>31.432346141142791</v>
      </c>
      <c r="G8" s="235">
        <f t="shared" si="1"/>
        <v>-3422</v>
      </c>
      <c r="H8" s="234">
        <v>50</v>
      </c>
      <c r="I8" s="236">
        <v>336.8</v>
      </c>
      <c r="J8" s="234">
        <f t="shared" si="2"/>
        <v>673.6</v>
      </c>
    </row>
    <row r="9" spans="1:10" ht="15.75" customHeight="1">
      <c r="A9" s="232">
        <v>3</v>
      </c>
      <c r="B9" s="233" t="s">
        <v>3</v>
      </c>
      <c r="C9" s="234">
        <v>6550</v>
      </c>
      <c r="D9" s="234">
        <v>7991</v>
      </c>
      <c r="E9" s="236">
        <v>6410</v>
      </c>
      <c r="F9" s="235">
        <f t="shared" si="0"/>
        <v>80.21524214741585</v>
      </c>
      <c r="G9" s="235">
        <f t="shared" si="1"/>
        <v>-140</v>
      </c>
      <c r="H9" s="234">
        <v>50</v>
      </c>
      <c r="I9" s="234">
        <v>0</v>
      </c>
      <c r="J9" s="234">
        <f t="shared" si="2"/>
        <v>0</v>
      </c>
    </row>
    <row r="10" spans="1:10" ht="15.75" customHeight="1">
      <c r="A10" s="232">
        <v>4</v>
      </c>
      <c r="B10" s="233" t="s">
        <v>4</v>
      </c>
      <c r="C10" s="234">
        <v>7978.7</v>
      </c>
      <c r="D10" s="234">
        <v>10748</v>
      </c>
      <c r="E10" s="234">
        <v>4513</v>
      </c>
      <c r="F10" s="235">
        <f t="shared" si="0"/>
        <v>41.98920729438035</v>
      </c>
      <c r="G10" s="235">
        <f t="shared" si="1"/>
        <v>-3465.7</v>
      </c>
      <c r="H10" s="234">
        <v>50</v>
      </c>
      <c r="I10" s="234">
        <v>8.5</v>
      </c>
      <c r="J10" s="234">
        <f t="shared" si="2"/>
        <v>17</v>
      </c>
    </row>
    <row r="11" spans="1:10" ht="15.75" customHeight="1">
      <c r="A11" s="232">
        <v>5</v>
      </c>
      <c r="B11" s="233" t="s">
        <v>5</v>
      </c>
      <c r="C11" s="234">
        <v>4089</v>
      </c>
      <c r="D11" s="234">
        <v>11462</v>
      </c>
      <c r="E11" s="234">
        <v>4609</v>
      </c>
      <c r="F11" s="235">
        <f t="shared" si="0"/>
        <v>40.211132437619959</v>
      </c>
      <c r="G11" s="235">
        <f t="shared" si="1"/>
        <v>520</v>
      </c>
      <c r="H11" s="234">
        <v>50</v>
      </c>
      <c r="I11" s="236">
        <v>14.5</v>
      </c>
      <c r="J11" s="234">
        <f t="shared" si="2"/>
        <v>28.999999999999996</v>
      </c>
    </row>
    <row r="12" spans="1:10" ht="15.75" customHeight="1">
      <c r="A12" s="232">
        <v>6</v>
      </c>
      <c r="B12" s="233" t="s">
        <v>6</v>
      </c>
      <c r="C12" s="234">
        <v>3163</v>
      </c>
      <c r="D12" s="234">
        <v>8336</v>
      </c>
      <c r="E12" s="234">
        <v>3992</v>
      </c>
      <c r="F12" s="235">
        <f t="shared" si="0"/>
        <v>47.888675623800388</v>
      </c>
      <c r="G12" s="235">
        <f t="shared" si="1"/>
        <v>829</v>
      </c>
      <c r="H12" s="234">
        <v>50</v>
      </c>
      <c r="I12" s="234">
        <v>13.3</v>
      </c>
      <c r="J12" s="234">
        <f t="shared" si="2"/>
        <v>26.6</v>
      </c>
    </row>
    <row r="13" spans="1:10" ht="15.75" customHeight="1">
      <c r="A13" s="232">
        <v>7</v>
      </c>
      <c r="B13" s="233" t="s">
        <v>7</v>
      </c>
      <c r="C13" s="234">
        <v>8045</v>
      </c>
      <c r="D13" s="234">
        <v>9633</v>
      </c>
      <c r="E13" s="234">
        <v>6609.5</v>
      </c>
      <c r="F13" s="235">
        <f t="shared" si="0"/>
        <v>68.613100799335612</v>
      </c>
      <c r="G13" s="235">
        <f t="shared" si="1"/>
        <v>-1435.5</v>
      </c>
      <c r="H13" s="234">
        <v>50</v>
      </c>
      <c r="I13" s="234">
        <v>2</v>
      </c>
      <c r="J13" s="234">
        <f t="shared" si="2"/>
        <v>4</v>
      </c>
    </row>
    <row r="14" spans="1:10" ht="15.75" customHeight="1">
      <c r="A14" s="232">
        <v>8</v>
      </c>
      <c r="B14" s="233" t="s">
        <v>8</v>
      </c>
      <c r="C14" s="234">
        <v>5400</v>
      </c>
      <c r="D14" s="234">
        <v>8131</v>
      </c>
      <c r="E14" s="234">
        <v>4517.5</v>
      </c>
      <c r="F14" s="235">
        <f t="shared" si="0"/>
        <v>55.558971836182515</v>
      </c>
      <c r="G14" s="235">
        <f t="shared" si="1"/>
        <v>-882.5</v>
      </c>
      <c r="H14" s="234">
        <v>45</v>
      </c>
      <c r="I14" s="234">
        <v>2.1</v>
      </c>
      <c r="J14" s="234">
        <f t="shared" si="2"/>
        <v>4.666666666666667</v>
      </c>
    </row>
    <row r="15" spans="1:10" ht="15.75" customHeight="1">
      <c r="A15" s="232">
        <v>9</v>
      </c>
      <c r="B15" s="233" t="s">
        <v>19</v>
      </c>
      <c r="C15" s="234">
        <v>6540</v>
      </c>
      <c r="D15" s="234">
        <v>7256</v>
      </c>
      <c r="E15" s="234">
        <v>4020</v>
      </c>
      <c r="F15" s="235">
        <f t="shared" si="0"/>
        <v>55.402425578831313</v>
      </c>
      <c r="G15" s="235">
        <f t="shared" si="1"/>
        <v>-2520</v>
      </c>
      <c r="H15" s="234">
        <v>50</v>
      </c>
      <c r="I15" s="234">
        <v>15.4</v>
      </c>
      <c r="J15" s="234">
        <f t="shared" si="2"/>
        <v>30.8</v>
      </c>
    </row>
    <row r="16" spans="1:10" ht="15.75" customHeight="1">
      <c r="A16" s="232">
        <v>10</v>
      </c>
      <c r="B16" s="233" t="s">
        <v>9</v>
      </c>
      <c r="C16" s="234">
        <v>25900</v>
      </c>
      <c r="D16" s="234">
        <v>7642</v>
      </c>
      <c r="E16" s="234">
        <v>27591</v>
      </c>
      <c r="F16" s="235">
        <f t="shared" si="0"/>
        <v>361.0442292593562</v>
      </c>
      <c r="G16" s="235">
        <f t="shared" si="1"/>
        <v>1691</v>
      </c>
      <c r="H16" s="234">
        <v>40</v>
      </c>
      <c r="I16" s="234">
        <v>34.6</v>
      </c>
      <c r="J16" s="234">
        <f t="shared" si="2"/>
        <v>86.5</v>
      </c>
    </row>
    <row r="17" spans="1:10" ht="15.75" customHeight="1">
      <c r="A17" s="232">
        <v>11</v>
      </c>
      <c r="B17" s="233" t="s">
        <v>10</v>
      </c>
      <c r="C17" s="234">
        <v>6000</v>
      </c>
      <c r="D17" s="234">
        <v>9783</v>
      </c>
      <c r="E17" s="234">
        <v>6527</v>
      </c>
      <c r="F17" s="235">
        <f t="shared" si="0"/>
        <v>66.71777573341511</v>
      </c>
      <c r="G17" s="235">
        <f t="shared" si="1"/>
        <v>527</v>
      </c>
      <c r="H17" s="234">
        <v>50</v>
      </c>
      <c r="I17" s="234">
        <v>5</v>
      </c>
      <c r="J17" s="234">
        <f t="shared" si="2"/>
        <v>10</v>
      </c>
    </row>
    <row r="18" spans="1:10" ht="15.75" customHeight="1">
      <c r="A18" s="209">
        <v>12</v>
      </c>
      <c r="B18" s="237" t="s">
        <v>11</v>
      </c>
      <c r="C18" s="234">
        <v>5824</v>
      </c>
      <c r="D18" s="234">
        <v>9331</v>
      </c>
      <c r="E18" s="234">
        <v>6462</v>
      </c>
      <c r="F18" s="238">
        <f t="shared" si="0"/>
        <v>69.253027542599938</v>
      </c>
      <c r="G18" s="235">
        <f t="shared" si="1"/>
        <v>638</v>
      </c>
      <c r="H18" s="234">
        <v>45</v>
      </c>
      <c r="I18" s="236">
        <v>10</v>
      </c>
      <c r="J18" s="234">
        <f t="shared" si="2"/>
        <v>22.222222222222221</v>
      </c>
    </row>
    <row r="19" spans="1:10" ht="15.75" customHeight="1">
      <c r="A19" s="209">
        <v>13</v>
      </c>
      <c r="B19" s="237" t="s">
        <v>12</v>
      </c>
      <c r="C19" s="234">
        <v>4587</v>
      </c>
      <c r="D19" s="234">
        <v>6966</v>
      </c>
      <c r="E19" s="234">
        <v>2231.4</v>
      </c>
      <c r="F19" s="238">
        <f t="shared" si="0"/>
        <v>32.032730404823425</v>
      </c>
      <c r="G19" s="235">
        <f t="shared" si="1"/>
        <v>-2355.6</v>
      </c>
      <c r="H19" s="234">
        <v>45</v>
      </c>
      <c r="I19" s="234">
        <v>3.5</v>
      </c>
      <c r="J19" s="234">
        <f t="shared" si="2"/>
        <v>7.7777777777777777</v>
      </c>
    </row>
    <row r="20" spans="1:10" ht="15.75" customHeight="1">
      <c r="A20" s="209">
        <v>14</v>
      </c>
      <c r="B20" s="237" t="s">
        <v>13</v>
      </c>
      <c r="C20" s="234">
        <v>6226</v>
      </c>
      <c r="D20" s="234">
        <v>6697</v>
      </c>
      <c r="E20" s="234">
        <v>1215</v>
      </c>
      <c r="F20" s="238">
        <f t="shared" si="0"/>
        <v>18.142451844109303</v>
      </c>
      <c r="G20" s="235">
        <f t="shared" si="1"/>
        <v>-5011</v>
      </c>
      <c r="H20" s="234">
        <v>45</v>
      </c>
      <c r="I20" s="234">
        <v>7.5</v>
      </c>
      <c r="J20" s="234">
        <f t="shared" si="2"/>
        <v>16.666666666666664</v>
      </c>
    </row>
    <row r="21" spans="1:10" ht="15.75" customHeight="1">
      <c r="A21" s="209">
        <v>15</v>
      </c>
      <c r="B21" s="237" t="s">
        <v>186</v>
      </c>
      <c r="C21" s="234">
        <v>2650</v>
      </c>
      <c r="D21" s="234">
        <v>2848</v>
      </c>
      <c r="E21" s="234">
        <v>3000</v>
      </c>
      <c r="F21" s="238">
        <f t="shared" si="0"/>
        <v>105.3370786516854</v>
      </c>
      <c r="G21" s="235">
        <f t="shared" si="1"/>
        <v>350</v>
      </c>
      <c r="H21" s="234">
        <v>34</v>
      </c>
      <c r="I21" s="236"/>
      <c r="J21" s="234">
        <f t="shared" si="2"/>
        <v>0</v>
      </c>
    </row>
    <row r="22" spans="1:10" ht="15.75" customHeight="1">
      <c r="A22" s="209">
        <v>16</v>
      </c>
      <c r="B22" s="237" t="s">
        <v>16</v>
      </c>
      <c r="C22" s="234">
        <v>0</v>
      </c>
      <c r="D22" s="234">
        <v>2097</v>
      </c>
      <c r="E22" s="234">
        <v>620</v>
      </c>
      <c r="F22" s="238">
        <f t="shared" si="0"/>
        <v>29.566046733428706</v>
      </c>
      <c r="G22" s="235">
        <f t="shared" si="1"/>
        <v>620</v>
      </c>
      <c r="H22" s="234">
        <v>34</v>
      </c>
      <c r="I22" s="234">
        <v>0</v>
      </c>
      <c r="J22" s="234">
        <f t="shared" si="2"/>
        <v>0</v>
      </c>
    </row>
    <row r="23" spans="1:10" ht="15.75" customHeight="1">
      <c r="A23" s="209">
        <v>17</v>
      </c>
      <c r="B23" s="237" t="s">
        <v>20</v>
      </c>
      <c r="C23" s="234">
        <v>634.29999999999995</v>
      </c>
      <c r="D23" s="234">
        <v>871</v>
      </c>
      <c r="E23" s="234">
        <v>257</v>
      </c>
      <c r="F23" s="238">
        <f t="shared" si="0"/>
        <v>29.506314580941446</v>
      </c>
      <c r="G23" s="235">
        <f t="shared" si="1"/>
        <v>-377.29999999999995</v>
      </c>
      <c r="H23" s="234">
        <v>33</v>
      </c>
      <c r="I23" s="239">
        <v>2.2000000000000002</v>
      </c>
      <c r="J23" s="234">
        <f t="shared" si="2"/>
        <v>6.666666666666667</v>
      </c>
    </row>
    <row r="24" spans="1:10" ht="15.75" customHeight="1">
      <c r="A24" s="209">
        <v>18</v>
      </c>
      <c r="B24" s="237" t="s">
        <v>223</v>
      </c>
      <c r="C24" s="234">
        <v>9857</v>
      </c>
      <c r="D24" s="234">
        <v>11540</v>
      </c>
      <c r="E24" s="234">
        <v>10571.2</v>
      </c>
      <c r="F24" s="238">
        <f t="shared" si="0"/>
        <v>91.604852686308504</v>
      </c>
      <c r="G24" s="235">
        <f t="shared" si="1"/>
        <v>714.20000000000073</v>
      </c>
      <c r="H24" s="234">
        <v>50</v>
      </c>
      <c r="I24" s="236">
        <v>20</v>
      </c>
      <c r="J24" s="234">
        <f t="shared" si="2"/>
        <v>40</v>
      </c>
    </row>
    <row r="25" spans="1:10" ht="15.75" customHeight="1">
      <c r="A25" s="209">
        <v>19</v>
      </c>
      <c r="B25" s="237" t="s">
        <v>224</v>
      </c>
      <c r="C25" s="234">
        <v>25318</v>
      </c>
      <c r="D25" s="234">
        <v>2648</v>
      </c>
      <c r="E25" s="234">
        <v>15210</v>
      </c>
      <c r="F25" s="238">
        <f t="shared" si="0"/>
        <v>574.39577039274923</v>
      </c>
      <c r="G25" s="235">
        <f t="shared" si="1"/>
        <v>-10108</v>
      </c>
      <c r="H25" s="234">
        <v>40</v>
      </c>
      <c r="I25" s="240">
        <v>3.399</v>
      </c>
      <c r="J25" s="234">
        <f t="shared" si="2"/>
        <v>8.4974999999999987</v>
      </c>
    </row>
    <row r="26" spans="1:10" ht="15.75" customHeight="1">
      <c r="A26" s="209">
        <v>20</v>
      </c>
      <c r="B26" s="237" t="s">
        <v>14</v>
      </c>
      <c r="C26" s="234">
        <v>6439</v>
      </c>
      <c r="D26" s="234">
        <v>8833</v>
      </c>
      <c r="E26" s="234">
        <v>2943</v>
      </c>
      <c r="F26" s="238">
        <f t="shared" si="0"/>
        <v>33.318238424091476</v>
      </c>
      <c r="G26" s="235">
        <f t="shared" si="1"/>
        <v>-3496</v>
      </c>
      <c r="H26" s="234">
        <v>45</v>
      </c>
      <c r="I26" s="236">
        <v>1</v>
      </c>
      <c r="J26" s="234">
        <f t="shared" si="2"/>
        <v>2.2222222222222223</v>
      </c>
    </row>
    <row r="27" spans="1:10" ht="16.5" customHeight="1">
      <c r="A27" s="209">
        <v>21</v>
      </c>
      <c r="B27" s="237" t="s">
        <v>225</v>
      </c>
      <c r="C27" s="234">
        <v>4800</v>
      </c>
      <c r="D27" s="234">
        <v>3517</v>
      </c>
      <c r="E27" s="234">
        <v>3010</v>
      </c>
      <c r="F27" s="238">
        <f t="shared" si="0"/>
        <v>85.584304805231739</v>
      </c>
      <c r="G27" s="235">
        <f t="shared" si="1"/>
        <v>-1790</v>
      </c>
      <c r="H27" s="234">
        <v>45</v>
      </c>
      <c r="I27" s="234"/>
      <c r="J27" s="234">
        <f t="shared" si="2"/>
        <v>0</v>
      </c>
    </row>
    <row r="28" spans="1:10" ht="15.75" customHeight="1">
      <c r="A28" s="209">
        <v>22</v>
      </c>
      <c r="B28" s="237" t="s">
        <v>226</v>
      </c>
      <c r="C28" s="234">
        <v>3000</v>
      </c>
      <c r="D28" s="234">
        <v>7507</v>
      </c>
      <c r="E28" s="234">
        <v>1500</v>
      </c>
      <c r="F28" s="238">
        <f t="shared" si="0"/>
        <v>19.981350739309978</v>
      </c>
      <c r="G28" s="235">
        <f t="shared" si="1"/>
        <v>-1500</v>
      </c>
      <c r="H28" s="234">
        <v>45</v>
      </c>
      <c r="I28" s="236">
        <v>1</v>
      </c>
      <c r="J28" s="234">
        <f t="shared" si="2"/>
        <v>2.2222222222222223</v>
      </c>
    </row>
    <row r="29" spans="1:10" ht="15.75" customHeight="1">
      <c r="A29" s="209">
        <v>23</v>
      </c>
      <c r="B29" s="237" t="s">
        <v>15</v>
      </c>
      <c r="C29" s="234">
        <v>9839</v>
      </c>
      <c r="D29" s="234">
        <v>3971</v>
      </c>
      <c r="E29" s="234">
        <v>3072</v>
      </c>
      <c r="F29" s="238">
        <f t="shared" si="0"/>
        <v>77.36086628053387</v>
      </c>
      <c r="G29" s="235">
        <f t="shared" si="1"/>
        <v>-6767</v>
      </c>
      <c r="H29" s="234">
        <v>40</v>
      </c>
      <c r="I29" s="234">
        <v>1</v>
      </c>
      <c r="J29" s="234">
        <f t="shared" si="2"/>
        <v>2.5</v>
      </c>
    </row>
    <row r="30" spans="1:10" ht="15.75" customHeight="1">
      <c r="A30" s="209">
        <v>24</v>
      </c>
      <c r="B30" s="237" t="s">
        <v>17</v>
      </c>
      <c r="C30" s="234">
        <v>4983</v>
      </c>
      <c r="D30" s="234">
        <v>7218</v>
      </c>
      <c r="E30" s="234">
        <v>6916</v>
      </c>
      <c r="F30" s="238">
        <f t="shared" si="0"/>
        <v>95.816015516763642</v>
      </c>
      <c r="G30" s="235">
        <f t="shared" si="1"/>
        <v>1933</v>
      </c>
      <c r="H30" s="234">
        <v>50</v>
      </c>
      <c r="I30" s="234">
        <v>13.5</v>
      </c>
      <c r="J30" s="234">
        <f t="shared" si="2"/>
        <v>27</v>
      </c>
    </row>
    <row r="31" spans="1:10" ht="20.25" customHeight="1" thickBot="1">
      <c r="A31" s="572" t="s">
        <v>192</v>
      </c>
      <c r="B31" s="572"/>
      <c r="C31" s="241">
        <f>SUM(C7:C30)</f>
        <v>169589</v>
      </c>
      <c r="D31" s="242">
        <f>SUM(D7:D30)</f>
        <v>170006</v>
      </c>
      <c r="E31" s="241">
        <f>SUM(E7:E30)</f>
        <v>130684.59999999999</v>
      </c>
      <c r="F31" s="243">
        <f t="shared" si="0"/>
        <v>76.870581038316288</v>
      </c>
      <c r="G31" s="244">
        <f t="shared" si="1"/>
        <v>-38904.400000000009</v>
      </c>
      <c r="H31" s="241">
        <f>SUM(H7:H30)</f>
        <v>1086</v>
      </c>
      <c r="I31" s="241">
        <f>SUM(I7:I30)</f>
        <v>500.29900000000004</v>
      </c>
      <c r="J31" s="241">
        <f t="shared" si="2"/>
        <v>46.068047882136284</v>
      </c>
    </row>
    <row r="32" spans="1:10" ht="21" customHeight="1"/>
  </sheetData>
  <mergeCells count="9">
    <mergeCell ref="A31:B31"/>
    <mergeCell ref="A2:A3"/>
    <mergeCell ref="B2:H3"/>
    <mergeCell ref="A5:A6"/>
    <mergeCell ref="B5:B6"/>
    <mergeCell ref="C5:C6"/>
    <mergeCell ref="D5:F5"/>
    <mergeCell ref="G5:G6"/>
    <mergeCell ref="H5:J5"/>
  </mergeCells>
  <printOptions horizontalCentered="1"/>
  <pageMargins left="0.56999999999999995" right="0.49" top="0.5" bottom="0.5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4" workbookViewId="0">
      <selection activeCell="N60" sqref="N60"/>
    </sheetView>
  </sheetViews>
  <sheetFormatPr defaultRowHeight="12.75"/>
  <cols>
    <col min="1" max="1" width="5" style="248" customWidth="1"/>
    <col min="2" max="2" width="30.28515625" style="248" customWidth="1"/>
    <col min="3" max="6" width="10.140625" style="248" customWidth="1"/>
    <col min="7" max="7" width="10.140625" style="264" customWidth="1"/>
    <col min="8" max="8" width="11.140625" style="248" customWidth="1"/>
    <col min="9" max="9" width="0" style="248" hidden="1" customWidth="1"/>
    <col min="10" max="248" width="9.140625" style="248"/>
    <col min="249" max="249" width="5" style="248" customWidth="1"/>
    <col min="250" max="250" width="31" style="248" customWidth="1"/>
    <col min="251" max="251" width="10.85546875" style="248" customWidth="1"/>
    <col min="252" max="253" width="10.140625" style="248" customWidth="1"/>
    <col min="254" max="255" width="9.28515625" style="248" customWidth="1"/>
    <col min="256" max="256" width="11.42578125" style="248" customWidth="1"/>
    <col min="257" max="257" width="0" style="248" hidden="1" customWidth="1"/>
    <col min="258" max="504" width="9.140625" style="248"/>
    <col min="505" max="505" width="5" style="248" customWidth="1"/>
    <col min="506" max="506" width="31" style="248" customWidth="1"/>
    <col min="507" max="507" width="10.85546875" style="248" customWidth="1"/>
    <col min="508" max="509" width="10.140625" style="248" customWidth="1"/>
    <col min="510" max="511" width="9.28515625" style="248" customWidth="1"/>
    <col min="512" max="512" width="11.42578125" style="248" customWidth="1"/>
    <col min="513" max="513" width="0" style="248" hidden="1" customWidth="1"/>
    <col min="514" max="760" width="9.140625" style="248"/>
    <col min="761" max="761" width="5" style="248" customWidth="1"/>
    <col min="762" max="762" width="31" style="248" customWidth="1"/>
    <col min="763" max="763" width="10.85546875" style="248" customWidth="1"/>
    <col min="764" max="765" width="10.140625" style="248" customWidth="1"/>
    <col min="766" max="767" width="9.28515625" style="248" customWidth="1"/>
    <col min="768" max="768" width="11.42578125" style="248" customWidth="1"/>
    <col min="769" max="769" width="0" style="248" hidden="1" customWidth="1"/>
    <col min="770" max="1016" width="9.140625" style="248"/>
    <col min="1017" max="1017" width="5" style="248" customWidth="1"/>
    <col min="1018" max="1018" width="31" style="248" customWidth="1"/>
    <col min="1019" max="1019" width="10.85546875" style="248" customWidth="1"/>
    <col min="1020" max="1021" width="10.140625" style="248" customWidth="1"/>
    <col min="1022" max="1023" width="9.28515625" style="248" customWidth="1"/>
    <col min="1024" max="1024" width="11.42578125" style="248" customWidth="1"/>
    <col min="1025" max="1025" width="0" style="248" hidden="1" customWidth="1"/>
    <col min="1026" max="1272" width="9.140625" style="248"/>
    <col min="1273" max="1273" width="5" style="248" customWidth="1"/>
    <col min="1274" max="1274" width="31" style="248" customWidth="1"/>
    <col min="1275" max="1275" width="10.85546875" style="248" customWidth="1"/>
    <col min="1276" max="1277" width="10.140625" style="248" customWidth="1"/>
    <col min="1278" max="1279" width="9.28515625" style="248" customWidth="1"/>
    <col min="1280" max="1280" width="11.42578125" style="248" customWidth="1"/>
    <col min="1281" max="1281" width="0" style="248" hidden="1" customWidth="1"/>
    <col min="1282" max="1528" width="9.140625" style="248"/>
    <col min="1529" max="1529" width="5" style="248" customWidth="1"/>
    <col min="1530" max="1530" width="31" style="248" customWidth="1"/>
    <col min="1531" max="1531" width="10.85546875" style="248" customWidth="1"/>
    <col min="1532" max="1533" width="10.140625" style="248" customWidth="1"/>
    <col min="1534" max="1535" width="9.28515625" style="248" customWidth="1"/>
    <col min="1536" max="1536" width="11.42578125" style="248" customWidth="1"/>
    <col min="1537" max="1537" width="0" style="248" hidden="1" customWidth="1"/>
    <col min="1538" max="1784" width="9.140625" style="248"/>
    <col min="1785" max="1785" width="5" style="248" customWidth="1"/>
    <col min="1786" max="1786" width="31" style="248" customWidth="1"/>
    <col min="1787" max="1787" width="10.85546875" style="248" customWidth="1"/>
    <col min="1788" max="1789" width="10.140625" style="248" customWidth="1"/>
    <col min="1790" max="1791" width="9.28515625" style="248" customWidth="1"/>
    <col min="1792" max="1792" width="11.42578125" style="248" customWidth="1"/>
    <col min="1793" max="1793" width="0" style="248" hidden="1" customWidth="1"/>
    <col min="1794" max="2040" width="9.140625" style="248"/>
    <col min="2041" max="2041" width="5" style="248" customWidth="1"/>
    <col min="2042" max="2042" width="31" style="248" customWidth="1"/>
    <col min="2043" max="2043" width="10.85546875" style="248" customWidth="1"/>
    <col min="2044" max="2045" width="10.140625" style="248" customWidth="1"/>
    <col min="2046" max="2047" width="9.28515625" style="248" customWidth="1"/>
    <col min="2048" max="2048" width="11.42578125" style="248" customWidth="1"/>
    <col min="2049" max="2049" width="0" style="248" hidden="1" customWidth="1"/>
    <col min="2050" max="2296" width="9.140625" style="248"/>
    <col min="2297" max="2297" width="5" style="248" customWidth="1"/>
    <col min="2298" max="2298" width="31" style="248" customWidth="1"/>
    <col min="2299" max="2299" width="10.85546875" style="248" customWidth="1"/>
    <col min="2300" max="2301" width="10.140625" style="248" customWidth="1"/>
    <col min="2302" max="2303" width="9.28515625" style="248" customWidth="1"/>
    <col min="2304" max="2304" width="11.42578125" style="248" customWidth="1"/>
    <col min="2305" max="2305" width="0" style="248" hidden="1" customWidth="1"/>
    <col min="2306" max="2552" width="9.140625" style="248"/>
    <col min="2553" max="2553" width="5" style="248" customWidth="1"/>
    <col min="2554" max="2554" width="31" style="248" customWidth="1"/>
    <col min="2555" max="2555" width="10.85546875" style="248" customWidth="1"/>
    <col min="2556" max="2557" width="10.140625" style="248" customWidth="1"/>
    <col min="2558" max="2559" width="9.28515625" style="248" customWidth="1"/>
    <col min="2560" max="2560" width="11.42578125" style="248" customWidth="1"/>
    <col min="2561" max="2561" width="0" style="248" hidden="1" customWidth="1"/>
    <col min="2562" max="2808" width="9.140625" style="248"/>
    <col min="2809" max="2809" width="5" style="248" customWidth="1"/>
    <col min="2810" max="2810" width="31" style="248" customWidth="1"/>
    <col min="2811" max="2811" width="10.85546875" style="248" customWidth="1"/>
    <col min="2812" max="2813" width="10.140625" style="248" customWidth="1"/>
    <col min="2814" max="2815" width="9.28515625" style="248" customWidth="1"/>
    <col min="2816" max="2816" width="11.42578125" style="248" customWidth="1"/>
    <col min="2817" max="2817" width="0" style="248" hidden="1" customWidth="1"/>
    <col min="2818" max="3064" width="9.140625" style="248"/>
    <col min="3065" max="3065" width="5" style="248" customWidth="1"/>
    <col min="3066" max="3066" width="31" style="248" customWidth="1"/>
    <col min="3067" max="3067" width="10.85546875" style="248" customWidth="1"/>
    <col min="3068" max="3069" width="10.140625" style="248" customWidth="1"/>
    <col min="3070" max="3071" width="9.28515625" style="248" customWidth="1"/>
    <col min="3072" max="3072" width="11.42578125" style="248" customWidth="1"/>
    <col min="3073" max="3073" width="0" style="248" hidden="1" customWidth="1"/>
    <col min="3074" max="3320" width="9.140625" style="248"/>
    <col min="3321" max="3321" width="5" style="248" customWidth="1"/>
    <col min="3322" max="3322" width="31" style="248" customWidth="1"/>
    <col min="3323" max="3323" width="10.85546875" style="248" customWidth="1"/>
    <col min="3324" max="3325" width="10.140625" style="248" customWidth="1"/>
    <col min="3326" max="3327" width="9.28515625" style="248" customWidth="1"/>
    <col min="3328" max="3328" width="11.42578125" style="248" customWidth="1"/>
    <col min="3329" max="3329" width="0" style="248" hidden="1" customWidth="1"/>
    <col min="3330" max="3576" width="9.140625" style="248"/>
    <col min="3577" max="3577" width="5" style="248" customWidth="1"/>
    <col min="3578" max="3578" width="31" style="248" customWidth="1"/>
    <col min="3579" max="3579" width="10.85546875" style="248" customWidth="1"/>
    <col min="3580" max="3581" width="10.140625" style="248" customWidth="1"/>
    <col min="3582" max="3583" width="9.28515625" style="248" customWidth="1"/>
    <col min="3584" max="3584" width="11.42578125" style="248" customWidth="1"/>
    <col min="3585" max="3585" width="0" style="248" hidden="1" customWidth="1"/>
    <col min="3586" max="3832" width="9.140625" style="248"/>
    <col min="3833" max="3833" width="5" style="248" customWidth="1"/>
    <col min="3834" max="3834" width="31" style="248" customWidth="1"/>
    <col min="3835" max="3835" width="10.85546875" style="248" customWidth="1"/>
    <col min="3836" max="3837" width="10.140625" style="248" customWidth="1"/>
    <col min="3838" max="3839" width="9.28515625" style="248" customWidth="1"/>
    <col min="3840" max="3840" width="11.42578125" style="248" customWidth="1"/>
    <col min="3841" max="3841" width="0" style="248" hidden="1" customWidth="1"/>
    <col min="3842" max="4088" width="9.140625" style="248"/>
    <col min="4089" max="4089" width="5" style="248" customWidth="1"/>
    <col min="4090" max="4090" width="31" style="248" customWidth="1"/>
    <col min="4091" max="4091" width="10.85546875" style="248" customWidth="1"/>
    <col min="4092" max="4093" width="10.140625" style="248" customWidth="1"/>
    <col min="4094" max="4095" width="9.28515625" style="248" customWidth="1"/>
    <col min="4096" max="4096" width="11.42578125" style="248" customWidth="1"/>
    <col min="4097" max="4097" width="0" style="248" hidden="1" customWidth="1"/>
    <col min="4098" max="4344" width="9.140625" style="248"/>
    <col min="4345" max="4345" width="5" style="248" customWidth="1"/>
    <col min="4346" max="4346" width="31" style="248" customWidth="1"/>
    <col min="4347" max="4347" width="10.85546875" style="248" customWidth="1"/>
    <col min="4348" max="4349" width="10.140625" style="248" customWidth="1"/>
    <col min="4350" max="4351" width="9.28515625" style="248" customWidth="1"/>
    <col min="4352" max="4352" width="11.42578125" style="248" customWidth="1"/>
    <col min="4353" max="4353" width="0" style="248" hidden="1" customWidth="1"/>
    <col min="4354" max="4600" width="9.140625" style="248"/>
    <col min="4601" max="4601" width="5" style="248" customWidth="1"/>
    <col min="4602" max="4602" width="31" style="248" customWidth="1"/>
    <col min="4603" max="4603" width="10.85546875" style="248" customWidth="1"/>
    <col min="4604" max="4605" width="10.140625" style="248" customWidth="1"/>
    <col min="4606" max="4607" width="9.28515625" style="248" customWidth="1"/>
    <col min="4608" max="4608" width="11.42578125" style="248" customWidth="1"/>
    <col min="4609" max="4609" width="0" style="248" hidden="1" customWidth="1"/>
    <col min="4610" max="4856" width="9.140625" style="248"/>
    <col min="4857" max="4857" width="5" style="248" customWidth="1"/>
    <col min="4858" max="4858" width="31" style="248" customWidth="1"/>
    <col min="4859" max="4859" width="10.85546875" style="248" customWidth="1"/>
    <col min="4860" max="4861" width="10.140625" style="248" customWidth="1"/>
    <col min="4862" max="4863" width="9.28515625" style="248" customWidth="1"/>
    <col min="4864" max="4864" width="11.42578125" style="248" customWidth="1"/>
    <col min="4865" max="4865" width="0" style="248" hidden="1" customWidth="1"/>
    <col min="4866" max="5112" width="9.140625" style="248"/>
    <col min="5113" max="5113" width="5" style="248" customWidth="1"/>
    <col min="5114" max="5114" width="31" style="248" customWidth="1"/>
    <col min="5115" max="5115" width="10.85546875" style="248" customWidth="1"/>
    <col min="5116" max="5117" width="10.140625" style="248" customWidth="1"/>
    <col min="5118" max="5119" width="9.28515625" style="248" customWidth="1"/>
    <col min="5120" max="5120" width="11.42578125" style="248" customWidth="1"/>
    <col min="5121" max="5121" width="0" style="248" hidden="1" customWidth="1"/>
    <col min="5122" max="5368" width="9.140625" style="248"/>
    <col min="5369" max="5369" width="5" style="248" customWidth="1"/>
    <col min="5370" max="5370" width="31" style="248" customWidth="1"/>
    <col min="5371" max="5371" width="10.85546875" style="248" customWidth="1"/>
    <col min="5372" max="5373" width="10.140625" style="248" customWidth="1"/>
    <col min="5374" max="5375" width="9.28515625" style="248" customWidth="1"/>
    <col min="5376" max="5376" width="11.42578125" style="248" customWidth="1"/>
    <col min="5377" max="5377" width="0" style="248" hidden="1" customWidth="1"/>
    <col min="5378" max="5624" width="9.140625" style="248"/>
    <col min="5625" max="5625" width="5" style="248" customWidth="1"/>
    <col min="5626" max="5626" width="31" style="248" customWidth="1"/>
    <col min="5627" max="5627" width="10.85546875" style="248" customWidth="1"/>
    <col min="5628" max="5629" width="10.140625" style="248" customWidth="1"/>
    <col min="5630" max="5631" width="9.28515625" style="248" customWidth="1"/>
    <col min="5632" max="5632" width="11.42578125" style="248" customWidth="1"/>
    <col min="5633" max="5633" width="0" style="248" hidden="1" customWidth="1"/>
    <col min="5634" max="5880" width="9.140625" style="248"/>
    <col min="5881" max="5881" width="5" style="248" customWidth="1"/>
    <col min="5882" max="5882" width="31" style="248" customWidth="1"/>
    <col min="5883" max="5883" width="10.85546875" style="248" customWidth="1"/>
    <col min="5884" max="5885" width="10.140625" style="248" customWidth="1"/>
    <col min="5886" max="5887" width="9.28515625" style="248" customWidth="1"/>
    <col min="5888" max="5888" width="11.42578125" style="248" customWidth="1"/>
    <col min="5889" max="5889" width="0" style="248" hidden="1" customWidth="1"/>
    <col min="5890" max="6136" width="9.140625" style="248"/>
    <col min="6137" max="6137" width="5" style="248" customWidth="1"/>
    <col min="6138" max="6138" width="31" style="248" customWidth="1"/>
    <col min="6139" max="6139" width="10.85546875" style="248" customWidth="1"/>
    <col min="6140" max="6141" width="10.140625" style="248" customWidth="1"/>
    <col min="6142" max="6143" width="9.28515625" style="248" customWidth="1"/>
    <col min="6144" max="6144" width="11.42578125" style="248" customWidth="1"/>
    <col min="6145" max="6145" width="0" style="248" hidden="1" customWidth="1"/>
    <col min="6146" max="6392" width="9.140625" style="248"/>
    <col min="6393" max="6393" width="5" style="248" customWidth="1"/>
    <col min="6394" max="6394" width="31" style="248" customWidth="1"/>
    <col min="6395" max="6395" width="10.85546875" style="248" customWidth="1"/>
    <col min="6396" max="6397" width="10.140625" style="248" customWidth="1"/>
    <col min="6398" max="6399" width="9.28515625" style="248" customWidth="1"/>
    <col min="6400" max="6400" width="11.42578125" style="248" customWidth="1"/>
    <col min="6401" max="6401" width="0" style="248" hidden="1" customWidth="1"/>
    <col min="6402" max="6648" width="9.140625" style="248"/>
    <col min="6649" max="6649" width="5" style="248" customWidth="1"/>
    <col min="6650" max="6650" width="31" style="248" customWidth="1"/>
    <col min="6651" max="6651" width="10.85546875" style="248" customWidth="1"/>
    <col min="6652" max="6653" width="10.140625" style="248" customWidth="1"/>
    <col min="6654" max="6655" width="9.28515625" style="248" customWidth="1"/>
    <col min="6656" max="6656" width="11.42578125" style="248" customWidth="1"/>
    <col min="6657" max="6657" width="0" style="248" hidden="1" customWidth="1"/>
    <col min="6658" max="6904" width="9.140625" style="248"/>
    <col min="6905" max="6905" width="5" style="248" customWidth="1"/>
    <col min="6906" max="6906" width="31" style="248" customWidth="1"/>
    <col min="6907" max="6907" width="10.85546875" style="248" customWidth="1"/>
    <col min="6908" max="6909" width="10.140625" style="248" customWidth="1"/>
    <col min="6910" max="6911" width="9.28515625" style="248" customWidth="1"/>
    <col min="6912" max="6912" width="11.42578125" style="248" customWidth="1"/>
    <col min="6913" max="6913" width="0" style="248" hidden="1" customWidth="1"/>
    <col min="6914" max="7160" width="9.140625" style="248"/>
    <col min="7161" max="7161" width="5" style="248" customWidth="1"/>
    <col min="7162" max="7162" width="31" style="248" customWidth="1"/>
    <col min="7163" max="7163" width="10.85546875" style="248" customWidth="1"/>
    <col min="7164" max="7165" width="10.140625" style="248" customWidth="1"/>
    <col min="7166" max="7167" width="9.28515625" style="248" customWidth="1"/>
    <col min="7168" max="7168" width="11.42578125" style="248" customWidth="1"/>
    <col min="7169" max="7169" width="0" style="248" hidden="1" customWidth="1"/>
    <col min="7170" max="7416" width="9.140625" style="248"/>
    <col min="7417" max="7417" width="5" style="248" customWidth="1"/>
    <col min="7418" max="7418" width="31" style="248" customWidth="1"/>
    <col min="7419" max="7419" width="10.85546875" style="248" customWidth="1"/>
    <col min="7420" max="7421" width="10.140625" style="248" customWidth="1"/>
    <col min="7422" max="7423" width="9.28515625" style="248" customWidth="1"/>
    <col min="7424" max="7424" width="11.42578125" style="248" customWidth="1"/>
    <col min="7425" max="7425" width="0" style="248" hidden="1" customWidth="1"/>
    <col min="7426" max="7672" width="9.140625" style="248"/>
    <col min="7673" max="7673" width="5" style="248" customWidth="1"/>
    <col min="7674" max="7674" width="31" style="248" customWidth="1"/>
    <col min="7675" max="7675" width="10.85546875" style="248" customWidth="1"/>
    <col min="7676" max="7677" width="10.140625" style="248" customWidth="1"/>
    <col min="7678" max="7679" width="9.28515625" style="248" customWidth="1"/>
    <col min="7680" max="7680" width="11.42578125" style="248" customWidth="1"/>
    <col min="7681" max="7681" width="0" style="248" hidden="1" customWidth="1"/>
    <col min="7682" max="7928" width="9.140625" style="248"/>
    <col min="7929" max="7929" width="5" style="248" customWidth="1"/>
    <col min="7930" max="7930" width="31" style="248" customWidth="1"/>
    <col min="7931" max="7931" width="10.85546875" style="248" customWidth="1"/>
    <col min="7932" max="7933" width="10.140625" style="248" customWidth="1"/>
    <col min="7934" max="7935" width="9.28515625" style="248" customWidth="1"/>
    <col min="7936" max="7936" width="11.42578125" style="248" customWidth="1"/>
    <col min="7937" max="7937" width="0" style="248" hidden="1" customWidth="1"/>
    <col min="7938" max="8184" width="9.140625" style="248"/>
    <col min="8185" max="8185" width="5" style="248" customWidth="1"/>
    <col min="8186" max="8186" width="31" style="248" customWidth="1"/>
    <col min="8187" max="8187" width="10.85546875" style="248" customWidth="1"/>
    <col min="8188" max="8189" width="10.140625" style="248" customWidth="1"/>
    <col min="8190" max="8191" width="9.28515625" style="248" customWidth="1"/>
    <col min="8192" max="8192" width="11.42578125" style="248" customWidth="1"/>
    <col min="8193" max="8193" width="0" style="248" hidden="1" customWidth="1"/>
    <col min="8194" max="8440" width="9.140625" style="248"/>
    <col min="8441" max="8441" width="5" style="248" customWidth="1"/>
    <col min="8442" max="8442" width="31" style="248" customWidth="1"/>
    <col min="8443" max="8443" width="10.85546875" style="248" customWidth="1"/>
    <col min="8444" max="8445" width="10.140625" style="248" customWidth="1"/>
    <col min="8446" max="8447" width="9.28515625" style="248" customWidth="1"/>
    <col min="8448" max="8448" width="11.42578125" style="248" customWidth="1"/>
    <col min="8449" max="8449" width="0" style="248" hidden="1" customWidth="1"/>
    <col min="8450" max="8696" width="9.140625" style="248"/>
    <col min="8697" max="8697" width="5" style="248" customWidth="1"/>
    <col min="8698" max="8698" width="31" style="248" customWidth="1"/>
    <col min="8699" max="8699" width="10.85546875" style="248" customWidth="1"/>
    <col min="8700" max="8701" width="10.140625" style="248" customWidth="1"/>
    <col min="8702" max="8703" width="9.28515625" style="248" customWidth="1"/>
    <col min="8704" max="8704" width="11.42578125" style="248" customWidth="1"/>
    <col min="8705" max="8705" width="0" style="248" hidden="1" customWidth="1"/>
    <col min="8706" max="8952" width="9.140625" style="248"/>
    <col min="8953" max="8953" width="5" style="248" customWidth="1"/>
    <col min="8954" max="8954" width="31" style="248" customWidth="1"/>
    <col min="8955" max="8955" width="10.85546875" style="248" customWidth="1"/>
    <col min="8956" max="8957" width="10.140625" style="248" customWidth="1"/>
    <col min="8958" max="8959" width="9.28515625" style="248" customWidth="1"/>
    <col min="8960" max="8960" width="11.42578125" style="248" customWidth="1"/>
    <col min="8961" max="8961" width="0" style="248" hidden="1" customWidth="1"/>
    <col min="8962" max="9208" width="9.140625" style="248"/>
    <col min="9209" max="9209" width="5" style="248" customWidth="1"/>
    <col min="9210" max="9210" width="31" style="248" customWidth="1"/>
    <col min="9211" max="9211" width="10.85546875" style="248" customWidth="1"/>
    <col min="9212" max="9213" width="10.140625" style="248" customWidth="1"/>
    <col min="9214" max="9215" width="9.28515625" style="248" customWidth="1"/>
    <col min="9216" max="9216" width="11.42578125" style="248" customWidth="1"/>
    <col min="9217" max="9217" width="0" style="248" hidden="1" customWidth="1"/>
    <col min="9218" max="9464" width="9.140625" style="248"/>
    <col min="9465" max="9465" width="5" style="248" customWidth="1"/>
    <col min="9466" max="9466" width="31" style="248" customWidth="1"/>
    <col min="9467" max="9467" width="10.85546875" style="248" customWidth="1"/>
    <col min="9468" max="9469" width="10.140625" style="248" customWidth="1"/>
    <col min="9470" max="9471" width="9.28515625" style="248" customWidth="1"/>
    <col min="9472" max="9472" width="11.42578125" style="248" customWidth="1"/>
    <col min="9473" max="9473" width="0" style="248" hidden="1" customWidth="1"/>
    <col min="9474" max="9720" width="9.140625" style="248"/>
    <col min="9721" max="9721" width="5" style="248" customWidth="1"/>
    <col min="9722" max="9722" width="31" style="248" customWidth="1"/>
    <col min="9723" max="9723" width="10.85546875" style="248" customWidth="1"/>
    <col min="9724" max="9725" width="10.140625" style="248" customWidth="1"/>
    <col min="9726" max="9727" width="9.28515625" style="248" customWidth="1"/>
    <col min="9728" max="9728" width="11.42578125" style="248" customWidth="1"/>
    <col min="9729" max="9729" width="0" style="248" hidden="1" customWidth="1"/>
    <col min="9730" max="9976" width="9.140625" style="248"/>
    <col min="9977" max="9977" width="5" style="248" customWidth="1"/>
    <col min="9978" max="9978" width="31" style="248" customWidth="1"/>
    <col min="9979" max="9979" width="10.85546875" style="248" customWidth="1"/>
    <col min="9980" max="9981" width="10.140625" style="248" customWidth="1"/>
    <col min="9982" max="9983" width="9.28515625" style="248" customWidth="1"/>
    <col min="9984" max="9984" width="11.42578125" style="248" customWidth="1"/>
    <col min="9985" max="9985" width="0" style="248" hidden="1" customWidth="1"/>
    <col min="9986" max="10232" width="9.140625" style="248"/>
    <col min="10233" max="10233" width="5" style="248" customWidth="1"/>
    <col min="10234" max="10234" width="31" style="248" customWidth="1"/>
    <col min="10235" max="10235" width="10.85546875" style="248" customWidth="1"/>
    <col min="10236" max="10237" width="10.140625" style="248" customWidth="1"/>
    <col min="10238" max="10239" width="9.28515625" style="248" customWidth="1"/>
    <col min="10240" max="10240" width="11.42578125" style="248" customWidth="1"/>
    <col min="10241" max="10241" width="0" style="248" hidden="1" customWidth="1"/>
    <col min="10242" max="10488" width="9.140625" style="248"/>
    <col min="10489" max="10489" width="5" style="248" customWidth="1"/>
    <col min="10490" max="10490" width="31" style="248" customWidth="1"/>
    <col min="10491" max="10491" width="10.85546875" style="248" customWidth="1"/>
    <col min="10492" max="10493" width="10.140625" style="248" customWidth="1"/>
    <col min="10494" max="10495" width="9.28515625" style="248" customWidth="1"/>
    <col min="10496" max="10496" width="11.42578125" style="248" customWidth="1"/>
    <col min="10497" max="10497" width="0" style="248" hidden="1" customWidth="1"/>
    <col min="10498" max="10744" width="9.140625" style="248"/>
    <col min="10745" max="10745" width="5" style="248" customWidth="1"/>
    <col min="10746" max="10746" width="31" style="248" customWidth="1"/>
    <col min="10747" max="10747" width="10.85546875" style="248" customWidth="1"/>
    <col min="10748" max="10749" width="10.140625" style="248" customWidth="1"/>
    <col min="10750" max="10751" width="9.28515625" style="248" customWidth="1"/>
    <col min="10752" max="10752" width="11.42578125" style="248" customWidth="1"/>
    <col min="10753" max="10753" width="0" style="248" hidden="1" customWidth="1"/>
    <col min="10754" max="11000" width="9.140625" style="248"/>
    <col min="11001" max="11001" width="5" style="248" customWidth="1"/>
    <col min="11002" max="11002" width="31" style="248" customWidth="1"/>
    <col min="11003" max="11003" width="10.85546875" style="248" customWidth="1"/>
    <col min="11004" max="11005" width="10.140625" style="248" customWidth="1"/>
    <col min="11006" max="11007" width="9.28515625" style="248" customWidth="1"/>
    <col min="11008" max="11008" width="11.42578125" style="248" customWidth="1"/>
    <col min="11009" max="11009" width="0" style="248" hidden="1" customWidth="1"/>
    <col min="11010" max="11256" width="9.140625" style="248"/>
    <col min="11257" max="11257" width="5" style="248" customWidth="1"/>
    <col min="11258" max="11258" width="31" style="248" customWidth="1"/>
    <col min="11259" max="11259" width="10.85546875" style="248" customWidth="1"/>
    <col min="11260" max="11261" width="10.140625" style="248" customWidth="1"/>
    <col min="11262" max="11263" width="9.28515625" style="248" customWidth="1"/>
    <col min="11264" max="11264" width="11.42578125" style="248" customWidth="1"/>
    <col min="11265" max="11265" width="0" style="248" hidden="1" customWidth="1"/>
    <col min="11266" max="11512" width="9.140625" style="248"/>
    <col min="11513" max="11513" width="5" style="248" customWidth="1"/>
    <col min="11514" max="11514" width="31" style="248" customWidth="1"/>
    <col min="11515" max="11515" width="10.85546875" style="248" customWidth="1"/>
    <col min="11516" max="11517" width="10.140625" style="248" customWidth="1"/>
    <col min="11518" max="11519" width="9.28515625" style="248" customWidth="1"/>
    <col min="11520" max="11520" width="11.42578125" style="248" customWidth="1"/>
    <col min="11521" max="11521" width="0" style="248" hidden="1" customWidth="1"/>
    <col min="11522" max="11768" width="9.140625" style="248"/>
    <col min="11769" max="11769" width="5" style="248" customWidth="1"/>
    <col min="11770" max="11770" width="31" style="248" customWidth="1"/>
    <col min="11771" max="11771" width="10.85546875" style="248" customWidth="1"/>
    <col min="11772" max="11773" width="10.140625" style="248" customWidth="1"/>
    <col min="11774" max="11775" width="9.28515625" style="248" customWidth="1"/>
    <col min="11776" max="11776" width="11.42578125" style="248" customWidth="1"/>
    <col min="11777" max="11777" width="0" style="248" hidden="1" customWidth="1"/>
    <col min="11778" max="12024" width="9.140625" style="248"/>
    <col min="12025" max="12025" width="5" style="248" customWidth="1"/>
    <col min="12026" max="12026" width="31" style="248" customWidth="1"/>
    <col min="12027" max="12027" width="10.85546875" style="248" customWidth="1"/>
    <col min="12028" max="12029" width="10.140625" style="248" customWidth="1"/>
    <col min="12030" max="12031" width="9.28515625" style="248" customWidth="1"/>
    <col min="12032" max="12032" width="11.42578125" style="248" customWidth="1"/>
    <col min="12033" max="12033" width="0" style="248" hidden="1" customWidth="1"/>
    <col min="12034" max="12280" width="9.140625" style="248"/>
    <col min="12281" max="12281" width="5" style="248" customWidth="1"/>
    <col min="12282" max="12282" width="31" style="248" customWidth="1"/>
    <col min="12283" max="12283" width="10.85546875" style="248" customWidth="1"/>
    <col min="12284" max="12285" width="10.140625" style="248" customWidth="1"/>
    <col min="12286" max="12287" width="9.28515625" style="248" customWidth="1"/>
    <col min="12288" max="12288" width="11.42578125" style="248" customWidth="1"/>
    <col min="12289" max="12289" width="0" style="248" hidden="1" customWidth="1"/>
    <col min="12290" max="12536" width="9.140625" style="248"/>
    <col min="12537" max="12537" width="5" style="248" customWidth="1"/>
    <col min="12538" max="12538" width="31" style="248" customWidth="1"/>
    <col min="12539" max="12539" width="10.85546875" style="248" customWidth="1"/>
    <col min="12540" max="12541" width="10.140625" style="248" customWidth="1"/>
    <col min="12542" max="12543" width="9.28515625" style="248" customWidth="1"/>
    <col min="12544" max="12544" width="11.42578125" style="248" customWidth="1"/>
    <col min="12545" max="12545" width="0" style="248" hidden="1" customWidth="1"/>
    <col min="12546" max="12792" width="9.140625" style="248"/>
    <col min="12793" max="12793" width="5" style="248" customWidth="1"/>
    <col min="12794" max="12794" width="31" style="248" customWidth="1"/>
    <col min="12795" max="12795" width="10.85546875" style="248" customWidth="1"/>
    <col min="12796" max="12797" width="10.140625" style="248" customWidth="1"/>
    <col min="12798" max="12799" width="9.28515625" style="248" customWidth="1"/>
    <col min="12800" max="12800" width="11.42578125" style="248" customWidth="1"/>
    <col min="12801" max="12801" width="0" style="248" hidden="1" customWidth="1"/>
    <col min="12802" max="13048" width="9.140625" style="248"/>
    <col min="13049" max="13049" width="5" style="248" customWidth="1"/>
    <col min="13050" max="13050" width="31" style="248" customWidth="1"/>
    <col min="13051" max="13051" width="10.85546875" style="248" customWidth="1"/>
    <col min="13052" max="13053" width="10.140625" style="248" customWidth="1"/>
    <col min="13054" max="13055" width="9.28515625" style="248" customWidth="1"/>
    <col min="13056" max="13056" width="11.42578125" style="248" customWidth="1"/>
    <col min="13057" max="13057" width="0" style="248" hidden="1" customWidth="1"/>
    <col min="13058" max="13304" width="9.140625" style="248"/>
    <col min="13305" max="13305" width="5" style="248" customWidth="1"/>
    <col min="13306" max="13306" width="31" style="248" customWidth="1"/>
    <col min="13307" max="13307" width="10.85546875" style="248" customWidth="1"/>
    <col min="13308" max="13309" width="10.140625" style="248" customWidth="1"/>
    <col min="13310" max="13311" width="9.28515625" style="248" customWidth="1"/>
    <col min="13312" max="13312" width="11.42578125" style="248" customWidth="1"/>
    <col min="13313" max="13313" width="0" style="248" hidden="1" customWidth="1"/>
    <col min="13314" max="13560" width="9.140625" style="248"/>
    <col min="13561" max="13561" width="5" style="248" customWidth="1"/>
    <col min="13562" max="13562" width="31" style="248" customWidth="1"/>
    <col min="13563" max="13563" width="10.85546875" style="248" customWidth="1"/>
    <col min="13564" max="13565" width="10.140625" style="248" customWidth="1"/>
    <col min="13566" max="13567" width="9.28515625" style="248" customWidth="1"/>
    <col min="13568" max="13568" width="11.42578125" style="248" customWidth="1"/>
    <col min="13569" max="13569" width="0" style="248" hidden="1" customWidth="1"/>
    <col min="13570" max="13816" width="9.140625" style="248"/>
    <col min="13817" max="13817" width="5" style="248" customWidth="1"/>
    <col min="13818" max="13818" width="31" style="248" customWidth="1"/>
    <col min="13819" max="13819" width="10.85546875" style="248" customWidth="1"/>
    <col min="13820" max="13821" width="10.140625" style="248" customWidth="1"/>
    <col min="13822" max="13823" width="9.28515625" style="248" customWidth="1"/>
    <col min="13824" max="13824" width="11.42578125" style="248" customWidth="1"/>
    <col min="13825" max="13825" width="0" style="248" hidden="1" customWidth="1"/>
    <col min="13826" max="14072" width="9.140625" style="248"/>
    <col min="14073" max="14073" width="5" style="248" customWidth="1"/>
    <col min="14074" max="14074" width="31" style="248" customWidth="1"/>
    <col min="14075" max="14075" width="10.85546875" style="248" customWidth="1"/>
    <col min="14076" max="14077" width="10.140625" style="248" customWidth="1"/>
    <col min="14078" max="14079" width="9.28515625" style="248" customWidth="1"/>
    <col min="14080" max="14080" width="11.42578125" style="248" customWidth="1"/>
    <col min="14081" max="14081" width="0" style="248" hidden="1" customWidth="1"/>
    <col min="14082" max="14328" width="9.140625" style="248"/>
    <col min="14329" max="14329" width="5" style="248" customWidth="1"/>
    <col min="14330" max="14330" width="31" style="248" customWidth="1"/>
    <col min="14331" max="14331" width="10.85546875" style="248" customWidth="1"/>
    <col min="14332" max="14333" width="10.140625" style="248" customWidth="1"/>
    <col min="14334" max="14335" width="9.28515625" style="248" customWidth="1"/>
    <col min="14336" max="14336" width="11.42578125" style="248" customWidth="1"/>
    <col min="14337" max="14337" width="0" style="248" hidden="1" customWidth="1"/>
    <col min="14338" max="14584" width="9.140625" style="248"/>
    <col min="14585" max="14585" width="5" style="248" customWidth="1"/>
    <col min="14586" max="14586" width="31" style="248" customWidth="1"/>
    <col min="14587" max="14587" width="10.85546875" style="248" customWidth="1"/>
    <col min="14588" max="14589" width="10.140625" style="248" customWidth="1"/>
    <col min="14590" max="14591" width="9.28515625" style="248" customWidth="1"/>
    <col min="14592" max="14592" width="11.42578125" style="248" customWidth="1"/>
    <col min="14593" max="14593" width="0" style="248" hidden="1" customWidth="1"/>
    <col min="14594" max="14840" width="9.140625" style="248"/>
    <col min="14841" max="14841" width="5" style="248" customWidth="1"/>
    <col min="14842" max="14842" width="31" style="248" customWidth="1"/>
    <col min="14843" max="14843" width="10.85546875" style="248" customWidth="1"/>
    <col min="14844" max="14845" width="10.140625" style="248" customWidth="1"/>
    <col min="14846" max="14847" width="9.28515625" style="248" customWidth="1"/>
    <col min="14848" max="14848" width="11.42578125" style="248" customWidth="1"/>
    <col min="14849" max="14849" width="0" style="248" hidden="1" customWidth="1"/>
    <col min="14850" max="15096" width="9.140625" style="248"/>
    <col min="15097" max="15097" width="5" style="248" customWidth="1"/>
    <col min="15098" max="15098" width="31" style="248" customWidth="1"/>
    <col min="15099" max="15099" width="10.85546875" style="248" customWidth="1"/>
    <col min="15100" max="15101" width="10.140625" style="248" customWidth="1"/>
    <col min="15102" max="15103" width="9.28515625" style="248" customWidth="1"/>
    <col min="15104" max="15104" width="11.42578125" style="248" customWidth="1"/>
    <col min="15105" max="15105" width="0" style="248" hidden="1" customWidth="1"/>
    <col min="15106" max="15352" width="9.140625" style="248"/>
    <col min="15353" max="15353" width="5" style="248" customWidth="1"/>
    <col min="15354" max="15354" width="31" style="248" customWidth="1"/>
    <col min="15355" max="15355" width="10.85546875" style="248" customWidth="1"/>
    <col min="15356" max="15357" width="10.140625" style="248" customWidth="1"/>
    <col min="15358" max="15359" width="9.28515625" style="248" customWidth="1"/>
    <col min="15360" max="15360" width="11.42578125" style="248" customWidth="1"/>
    <col min="15361" max="15361" width="0" style="248" hidden="1" customWidth="1"/>
    <col min="15362" max="15608" width="9.140625" style="248"/>
    <col min="15609" max="15609" width="5" style="248" customWidth="1"/>
    <col min="15610" max="15610" width="31" style="248" customWidth="1"/>
    <col min="15611" max="15611" width="10.85546875" style="248" customWidth="1"/>
    <col min="15612" max="15613" width="10.140625" style="248" customWidth="1"/>
    <col min="15614" max="15615" width="9.28515625" style="248" customWidth="1"/>
    <col min="15616" max="15616" width="11.42578125" style="248" customWidth="1"/>
    <col min="15617" max="15617" width="0" style="248" hidden="1" customWidth="1"/>
    <col min="15618" max="15864" width="9.140625" style="248"/>
    <col min="15865" max="15865" width="5" style="248" customWidth="1"/>
    <col min="15866" max="15866" width="31" style="248" customWidth="1"/>
    <col min="15867" max="15867" width="10.85546875" style="248" customWidth="1"/>
    <col min="15868" max="15869" width="10.140625" style="248" customWidth="1"/>
    <col min="15870" max="15871" width="9.28515625" style="248" customWidth="1"/>
    <col min="15872" max="15872" width="11.42578125" style="248" customWidth="1"/>
    <col min="15873" max="15873" width="0" style="248" hidden="1" customWidth="1"/>
    <col min="15874" max="16120" width="9.140625" style="248"/>
    <col min="16121" max="16121" width="5" style="248" customWidth="1"/>
    <col min="16122" max="16122" width="31" style="248" customWidth="1"/>
    <col min="16123" max="16123" width="10.85546875" style="248" customWidth="1"/>
    <col min="16124" max="16125" width="10.140625" style="248" customWidth="1"/>
    <col min="16126" max="16127" width="9.28515625" style="248" customWidth="1"/>
    <col min="16128" max="16128" width="11.42578125" style="248" customWidth="1"/>
    <col min="16129" max="16129" width="0" style="248" hidden="1" customWidth="1"/>
    <col min="16130" max="16384" width="9.140625" style="248"/>
  </cols>
  <sheetData>
    <row r="1" spans="1:8">
      <c r="A1" s="586" t="s">
        <v>233</v>
      </c>
      <c r="B1" s="586"/>
      <c r="C1" s="586"/>
      <c r="D1" s="586"/>
      <c r="E1" s="586"/>
      <c r="F1" s="586"/>
      <c r="G1" s="586"/>
      <c r="H1" s="586"/>
    </row>
    <row r="2" spans="1:8" ht="13.5" thickBot="1">
      <c r="A2" s="587" t="s">
        <v>234</v>
      </c>
      <c r="B2" s="587"/>
      <c r="C2" s="249"/>
      <c r="D2" s="249"/>
      <c r="E2" s="249"/>
      <c r="F2" s="249"/>
      <c r="G2" s="250"/>
      <c r="H2" s="249"/>
    </row>
    <row r="3" spans="1:8" ht="16.5" customHeight="1">
      <c r="A3" s="588" t="s">
        <v>235</v>
      </c>
      <c r="B3" s="588"/>
      <c r="C3" s="588" t="s">
        <v>236</v>
      </c>
      <c r="D3" s="588"/>
      <c r="E3" s="588"/>
      <c r="F3" s="588"/>
      <c r="G3" s="588"/>
      <c r="H3" s="588" t="s">
        <v>237</v>
      </c>
    </row>
    <row r="4" spans="1:8" ht="16.5" customHeight="1" thickBot="1">
      <c r="A4" s="589"/>
      <c r="B4" s="589"/>
      <c r="C4" s="251">
        <v>2011</v>
      </c>
      <c r="D4" s="251">
        <v>2012</v>
      </c>
      <c r="E4" s="251">
        <v>2013</v>
      </c>
      <c r="F4" s="251">
        <v>2014</v>
      </c>
      <c r="G4" s="251">
        <v>2015</v>
      </c>
      <c r="H4" s="589"/>
    </row>
    <row r="5" spans="1:8" ht="9.9499999999999993" customHeight="1">
      <c r="A5" s="252"/>
      <c r="B5" s="252"/>
      <c r="C5" s="253"/>
      <c r="D5" s="253"/>
      <c r="E5" s="253"/>
      <c r="F5" s="253"/>
      <c r="G5" s="254"/>
      <c r="H5" s="255"/>
    </row>
    <row r="6" spans="1:8" s="256" customFormat="1" ht="12.75" customHeight="1">
      <c r="A6" s="585" t="s">
        <v>238</v>
      </c>
      <c r="B6" s="585"/>
      <c r="C6" s="585"/>
      <c r="D6" s="585"/>
      <c r="E6" s="585"/>
      <c r="F6" s="585"/>
      <c r="G6" s="585"/>
      <c r="H6" s="585"/>
    </row>
    <row r="7" spans="1:8" ht="9.9499999999999993" customHeight="1">
      <c r="A7" s="257"/>
      <c r="B7" s="257"/>
      <c r="C7" s="257"/>
      <c r="D7" s="257"/>
      <c r="E7" s="257"/>
      <c r="F7" s="257"/>
      <c r="G7" s="258"/>
      <c r="H7" s="257"/>
    </row>
    <row r="8" spans="1:8">
      <c r="A8" s="584" t="s">
        <v>239</v>
      </c>
      <c r="B8" s="584"/>
      <c r="C8" s="253">
        <v>2668</v>
      </c>
      <c r="D8" s="253">
        <v>2735</v>
      </c>
      <c r="E8" s="252">
        <v>2821</v>
      </c>
      <c r="F8" s="252">
        <v>2802</v>
      </c>
      <c r="G8" s="252">
        <v>2609</v>
      </c>
      <c r="H8" s="253">
        <f>G8-F8</f>
        <v>-193</v>
      </c>
    </row>
    <row r="9" spans="1:8">
      <c r="A9" s="584" t="s">
        <v>240</v>
      </c>
      <c r="B9" s="584"/>
      <c r="C9" s="253">
        <v>2672</v>
      </c>
      <c r="D9" s="253">
        <v>3745</v>
      </c>
      <c r="E9" s="252">
        <v>2820</v>
      </c>
      <c r="F9" s="252">
        <v>2808</v>
      </c>
      <c r="G9" s="252">
        <v>2615</v>
      </c>
      <c r="H9" s="253">
        <f t="shared" ref="H9:H12" si="0">G9-F9</f>
        <v>-193</v>
      </c>
    </row>
    <row r="10" spans="1:8">
      <c r="A10" s="584" t="s">
        <v>241</v>
      </c>
      <c r="B10" s="584"/>
      <c r="C10" s="253">
        <v>0</v>
      </c>
      <c r="D10" s="253">
        <v>0</v>
      </c>
      <c r="E10" s="252">
        <v>2</v>
      </c>
      <c r="F10" s="252">
        <v>1</v>
      </c>
      <c r="G10" s="252">
        <v>1</v>
      </c>
      <c r="H10" s="253">
        <f t="shared" si="0"/>
        <v>0</v>
      </c>
    </row>
    <row r="11" spans="1:8">
      <c r="A11" s="584" t="s">
        <v>242</v>
      </c>
      <c r="B11" s="584"/>
      <c r="C11" s="253">
        <v>77</v>
      </c>
      <c r="D11" s="253">
        <v>66</v>
      </c>
      <c r="E11" s="252">
        <v>62</v>
      </c>
      <c r="F11" s="252">
        <v>44</v>
      </c>
      <c r="G11" s="252">
        <v>60</v>
      </c>
      <c r="H11" s="253">
        <f t="shared" si="0"/>
        <v>16</v>
      </c>
    </row>
    <row r="12" spans="1:8">
      <c r="A12" s="584" t="s">
        <v>243</v>
      </c>
      <c r="B12" s="584"/>
      <c r="C12" s="253">
        <v>5</v>
      </c>
      <c r="D12" s="253">
        <v>8</v>
      </c>
      <c r="E12" s="252">
        <f>77-62</f>
        <v>15</v>
      </c>
      <c r="F12" s="252">
        <f>51-44</f>
        <v>7</v>
      </c>
      <c r="G12" s="252">
        <v>14</v>
      </c>
      <c r="H12" s="253">
        <f t="shared" si="0"/>
        <v>7</v>
      </c>
    </row>
    <row r="13" spans="1:8">
      <c r="A13" s="259"/>
      <c r="B13" s="259"/>
      <c r="C13" s="253"/>
      <c r="D13" s="253"/>
      <c r="E13" s="253"/>
      <c r="F13" s="253"/>
      <c r="G13" s="256"/>
      <c r="H13" s="253"/>
    </row>
    <row r="14" spans="1:8" ht="12.75" customHeight="1">
      <c r="A14" s="585" t="s">
        <v>244</v>
      </c>
      <c r="B14" s="585"/>
      <c r="C14" s="585"/>
      <c r="D14" s="585"/>
      <c r="E14" s="585"/>
      <c r="F14" s="585"/>
      <c r="G14" s="585"/>
      <c r="H14" s="585"/>
    </row>
    <row r="15" spans="1:8" ht="9.9499999999999993" customHeight="1">
      <c r="A15" s="257"/>
      <c r="B15" s="257"/>
      <c r="C15" s="257"/>
      <c r="D15" s="257"/>
      <c r="E15" s="257"/>
      <c r="F15" s="257"/>
      <c r="G15" s="257"/>
      <c r="H15" s="257"/>
    </row>
    <row r="16" spans="1:8">
      <c r="A16" s="584" t="s">
        <v>245</v>
      </c>
      <c r="B16" s="584"/>
      <c r="C16" s="253">
        <v>735</v>
      </c>
      <c r="D16" s="253">
        <v>704</v>
      </c>
      <c r="E16" s="252">
        <v>688</v>
      </c>
      <c r="F16" s="252">
        <v>700</v>
      </c>
      <c r="G16" s="252">
        <v>667</v>
      </c>
      <c r="H16" s="253">
        <f>G16-F16</f>
        <v>-33</v>
      </c>
    </row>
    <row r="17" spans="1:10">
      <c r="A17" s="252"/>
      <c r="B17" s="256" t="s">
        <v>246</v>
      </c>
      <c r="C17" s="253">
        <v>160</v>
      </c>
      <c r="D17" s="253">
        <v>165</v>
      </c>
      <c r="E17" s="252">
        <v>146</v>
      </c>
      <c r="F17" s="252">
        <v>137</v>
      </c>
      <c r="G17" s="252">
        <v>128</v>
      </c>
      <c r="H17" s="253">
        <f>G17-F17</f>
        <v>-9</v>
      </c>
    </row>
    <row r="18" spans="1:10" ht="9.9499999999999993" customHeight="1">
      <c r="A18" s="252"/>
      <c r="B18" s="256"/>
      <c r="C18" s="253"/>
      <c r="D18" s="253"/>
      <c r="E18" s="253"/>
      <c r="F18" s="253"/>
      <c r="G18" s="256"/>
      <c r="H18" s="253"/>
    </row>
    <row r="19" spans="1:10" s="256" customFormat="1">
      <c r="A19" s="585" t="s">
        <v>247</v>
      </c>
      <c r="B19" s="585"/>
      <c r="C19" s="585"/>
      <c r="D19" s="585"/>
      <c r="E19" s="585"/>
      <c r="F19" s="585"/>
      <c r="G19" s="585"/>
      <c r="H19" s="585"/>
    </row>
    <row r="20" spans="1:10" ht="9.9499999999999993" customHeight="1">
      <c r="A20" s="257"/>
      <c r="B20" s="257"/>
      <c r="C20" s="257"/>
      <c r="D20" s="257"/>
      <c r="E20" s="257"/>
      <c r="F20" s="257"/>
      <c r="G20" s="258"/>
      <c r="H20" s="257"/>
    </row>
    <row r="21" spans="1:10" ht="13.5" customHeight="1">
      <c r="A21" s="584" t="s">
        <v>245</v>
      </c>
      <c r="B21" s="584"/>
      <c r="C21" s="253">
        <f>SUM(C22:C55)</f>
        <v>1425</v>
      </c>
      <c r="D21" s="253">
        <f>SUM(D22:D55)</f>
        <v>1149</v>
      </c>
      <c r="E21" s="253">
        <f>SUM(E22:E55)</f>
        <v>1499</v>
      </c>
      <c r="F21" s="253">
        <f>SUM(F22:F55)</f>
        <v>1169</v>
      </c>
      <c r="G21" s="253">
        <f>SUM(G22:G55)</f>
        <v>1560</v>
      </c>
      <c r="H21" s="253">
        <f>G21-F21</f>
        <v>391</v>
      </c>
    </row>
    <row r="22" spans="1:10" ht="13.5" customHeight="1">
      <c r="A22" s="582" t="s">
        <v>248</v>
      </c>
      <c r="B22" s="582"/>
      <c r="C22" s="253">
        <v>4</v>
      </c>
      <c r="D22" s="253">
        <v>7</v>
      </c>
      <c r="E22" s="252">
        <v>8</v>
      </c>
      <c r="F22" s="252">
        <v>4</v>
      </c>
      <c r="G22" s="252">
        <v>2</v>
      </c>
      <c r="H22" s="253">
        <f t="shared" ref="H22:H55" si="1">G22-F22</f>
        <v>-2</v>
      </c>
      <c r="J22" s="260"/>
    </row>
    <row r="23" spans="1:10">
      <c r="A23" s="582" t="s">
        <v>249</v>
      </c>
      <c r="B23" s="582"/>
      <c r="C23" s="261">
        <v>629</v>
      </c>
      <c r="D23" s="261">
        <v>214</v>
      </c>
      <c r="E23" s="252">
        <f>26+23+4+1</f>
        <v>54</v>
      </c>
      <c r="F23" s="252">
        <v>29</v>
      </c>
      <c r="G23" s="252">
        <v>30</v>
      </c>
      <c r="H23" s="253">
        <f t="shared" si="1"/>
        <v>1</v>
      </c>
      <c r="J23" s="260"/>
    </row>
    <row r="24" spans="1:10">
      <c r="A24" s="582" t="s">
        <v>250</v>
      </c>
      <c r="B24" s="582"/>
      <c r="C24" s="261"/>
      <c r="D24" s="261"/>
      <c r="E24" s="252"/>
      <c r="F24" s="252"/>
      <c r="G24" s="252"/>
      <c r="H24" s="253">
        <f t="shared" si="1"/>
        <v>0</v>
      </c>
      <c r="J24" s="260"/>
    </row>
    <row r="25" spans="1:10">
      <c r="A25" s="582" t="s">
        <v>251</v>
      </c>
      <c r="B25" s="582"/>
      <c r="C25" s="261">
        <v>38</v>
      </c>
      <c r="D25" s="261">
        <v>33</v>
      </c>
      <c r="E25" s="252"/>
      <c r="F25" s="252"/>
      <c r="G25" s="252"/>
      <c r="H25" s="253">
        <f t="shared" si="1"/>
        <v>0</v>
      </c>
      <c r="J25" s="260"/>
    </row>
    <row r="26" spans="1:10">
      <c r="A26" s="582" t="s">
        <v>252</v>
      </c>
      <c r="B26" s="582"/>
      <c r="C26" s="261"/>
      <c r="D26" s="261"/>
      <c r="E26" s="252">
        <v>122</v>
      </c>
      <c r="F26" s="252">
        <v>27</v>
      </c>
      <c r="G26" s="252">
        <v>38</v>
      </c>
      <c r="H26" s="253">
        <f t="shared" si="1"/>
        <v>11</v>
      </c>
      <c r="J26" s="260"/>
    </row>
    <row r="27" spans="1:10">
      <c r="A27" s="582" t="s">
        <v>253</v>
      </c>
      <c r="B27" s="582"/>
      <c r="C27" s="261"/>
      <c r="D27" s="261"/>
      <c r="E27" s="252"/>
      <c r="F27" s="252"/>
      <c r="G27" s="252"/>
      <c r="H27" s="253">
        <f t="shared" si="1"/>
        <v>0</v>
      </c>
      <c r="J27" s="260"/>
    </row>
    <row r="28" spans="1:10">
      <c r="A28" s="582" t="s">
        <v>254</v>
      </c>
      <c r="B28" s="582"/>
      <c r="C28" s="261"/>
      <c r="D28" s="261"/>
      <c r="E28" s="252"/>
      <c r="F28" s="252"/>
      <c r="G28" s="252"/>
      <c r="H28" s="253">
        <f t="shared" si="1"/>
        <v>0</v>
      </c>
      <c r="J28" s="260"/>
    </row>
    <row r="29" spans="1:10">
      <c r="A29" s="582" t="s">
        <v>255</v>
      </c>
      <c r="B29" s="582"/>
      <c r="C29" s="261">
        <v>3</v>
      </c>
      <c r="D29" s="261">
        <v>1</v>
      </c>
      <c r="E29" s="252">
        <v>2</v>
      </c>
      <c r="F29" s="252"/>
      <c r="G29" s="252">
        <v>4</v>
      </c>
      <c r="H29" s="253">
        <f t="shared" si="1"/>
        <v>4</v>
      </c>
      <c r="J29" s="260"/>
    </row>
    <row r="30" spans="1:10">
      <c r="A30" s="582" t="s">
        <v>256</v>
      </c>
      <c r="B30" s="582"/>
      <c r="C30" s="261"/>
      <c r="D30" s="261"/>
      <c r="E30" s="252"/>
      <c r="F30" s="252"/>
      <c r="G30" s="252">
        <v>191</v>
      </c>
      <c r="H30" s="253">
        <f t="shared" si="1"/>
        <v>191</v>
      </c>
      <c r="J30" s="260"/>
    </row>
    <row r="31" spans="1:10">
      <c r="A31" s="582" t="s">
        <v>257</v>
      </c>
      <c r="B31" s="582"/>
      <c r="C31" s="261">
        <v>36</v>
      </c>
      <c r="D31" s="261">
        <v>60</v>
      </c>
      <c r="E31" s="252">
        <v>2</v>
      </c>
      <c r="F31" s="252">
        <v>3</v>
      </c>
      <c r="G31" s="252">
        <v>9</v>
      </c>
      <c r="H31" s="253">
        <f t="shared" si="1"/>
        <v>6</v>
      </c>
      <c r="J31" s="260"/>
    </row>
    <row r="32" spans="1:10">
      <c r="A32" s="582" t="s">
        <v>258</v>
      </c>
      <c r="B32" s="582"/>
      <c r="C32" s="261">
        <v>107</v>
      </c>
      <c r="D32" s="261">
        <v>173</v>
      </c>
      <c r="E32" s="252">
        <v>41</v>
      </c>
      <c r="F32" s="252">
        <v>230</v>
      </c>
      <c r="G32" s="252">
        <v>122</v>
      </c>
      <c r="H32" s="253">
        <f t="shared" si="1"/>
        <v>-108</v>
      </c>
      <c r="J32" s="260"/>
    </row>
    <row r="33" spans="1:10">
      <c r="A33" s="582" t="s">
        <v>259</v>
      </c>
      <c r="B33" s="582"/>
      <c r="C33" s="261">
        <v>9</v>
      </c>
      <c r="D33" s="261">
        <v>7</v>
      </c>
      <c r="E33" s="252">
        <v>258</v>
      </c>
      <c r="F33" s="252">
        <v>277</v>
      </c>
      <c r="G33" s="252">
        <v>421</v>
      </c>
      <c r="H33" s="253">
        <f t="shared" si="1"/>
        <v>144</v>
      </c>
      <c r="J33" s="260"/>
    </row>
    <row r="34" spans="1:10">
      <c r="A34" s="582" t="s">
        <v>260</v>
      </c>
      <c r="B34" s="582"/>
      <c r="C34" s="261">
        <v>95</v>
      </c>
      <c r="D34" s="261">
        <v>88</v>
      </c>
      <c r="E34" s="252"/>
      <c r="F34" s="252"/>
      <c r="G34" s="252"/>
      <c r="H34" s="253">
        <f t="shared" si="1"/>
        <v>0</v>
      </c>
      <c r="J34" s="260"/>
    </row>
    <row r="35" spans="1:10">
      <c r="A35" s="582" t="s">
        <v>261</v>
      </c>
      <c r="B35" s="582"/>
      <c r="C35" s="261">
        <v>313</v>
      </c>
      <c r="D35" s="261">
        <v>346</v>
      </c>
      <c r="E35" s="252">
        <v>122</v>
      </c>
      <c r="F35" s="252">
        <v>99</v>
      </c>
      <c r="G35" s="252">
        <v>100</v>
      </c>
      <c r="H35" s="253">
        <f t="shared" si="1"/>
        <v>1</v>
      </c>
      <c r="J35" s="260"/>
    </row>
    <row r="36" spans="1:10">
      <c r="A36" s="582" t="s">
        <v>262</v>
      </c>
      <c r="B36" s="582"/>
      <c r="C36" s="261"/>
      <c r="D36" s="261"/>
      <c r="E36" s="252"/>
      <c r="F36" s="252"/>
      <c r="G36" s="252"/>
      <c r="H36" s="253">
        <f t="shared" si="1"/>
        <v>0</v>
      </c>
      <c r="J36" s="260"/>
    </row>
    <row r="37" spans="1:10">
      <c r="A37" s="582" t="s">
        <v>263</v>
      </c>
      <c r="B37" s="582"/>
      <c r="C37" s="261">
        <v>122</v>
      </c>
      <c r="D37" s="261">
        <v>127</v>
      </c>
      <c r="E37" s="252">
        <v>252</v>
      </c>
      <c r="F37" s="252">
        <v>351</v>
      </c>
      <c r="G37" s="252">
        <v>451</v>
      </c>
      <c r="H37" s="253">
        <f t="shared" si="1"/>
        <v>100</v>
      </c>
      <c r="J37" s="260"/>
    </row>
    <row r="38" spans="1:10">
      <c r="A38" s="582" t="s">
        <v>264</v>
      </c>
      <c r="B38" s="582"/>
      <c r="C38" s="261">
        <v>1</v>
      </c>
      <c r="D38" s="261">
        <v>4</v>
      </c>
      <c r="E38" s="252"/>
      <c r="F38" s="252"/>
      <c r="G38" s="252"/>
      <c r="H38" s="253">
        <f t="shared" si="1"/>
        <v>0</v>
      </c>
      <c r="J38" s="260"/>
    </row>
    <row r="39" spans="1:10">
      <c r="A39" s="582" t="s">
        <v>265</v>
      </c>
      <c r="B39" s="582"/>
      <c r="C39" s="261">
        <v>3</v>
      </c>
      <c r="D39" s="261">
        <v>2</v>
      </c>
      <c r="E39" s="252">
        <v>91</v>
      </c>
      <c r="F39" s="252">
        <v>117</v>
      </c>
      <c r="G39" s="252">
        <v>137</v>
      </c>
      <c r="H39" s="253">
        <f t="shared" si="1"/>
        <v>20</v>
      </c>
      <c r="J39" s="260"/>
    </row>
    <row r="40" spans="1:10">
      <c r="A40" s="582" t="s">
        <v>266</v>
      </c>
      <c r="B40" s="582"/>
      <c r="C40" s="261">
        <v>53</v>
      </c>
      <c r="D40" s="261">
        <v>69</v>
      </c>
      <c r="E40" s="252">
        <v>509</v>
      </c>
      <c r="F40" s="252">
        <v>5</v>
      </c>
      <c r="G40" s="252">
        <v>4</v>
      </c>
      <c r="H40" s="253">
        <f t="shared" si="1"/>
        <v>-1</v>
      </c>
      <c r="J40" s="260"/>
    </row>
    <row r="41" spans="1:10">
      <c r="A41" s="582" t="s">
        <v>267</v>
      </c>
      <c r="B41" s="582"/>
      <c r="C41" s="261">
        <v>1</v>
      </c>
      <c r="D41" s="261">
        <v>2</v>
      </c>
      <c r="E41" s="252">
        <v>1</v>
      </c>
      <c r="F41" s="252"/>
      <c r="G41" s="252">
        <v>1</v>
      </c>
      <c r="H41" s="253">
        <f t="shared" si="1"/>
        <v>1</v>
      </c>
      <c r="J41" s="260"/>
    </row>
    <row r="42" spans="1:10">
      <c r="A42" s="582" t="s">
        <v>268</v>
      </c>
      <c r="B42" s="582"/>
      <c r="C42" s="261"/>
      <c r="D42" s="261"/>
      <c r="E42" s="252"/>
      <c r="F42" s="252"/>
      <c r="G42" s="252"/>
      <c r="H42" s="253">
        <f t="shared" si="1"/>
        <v>0</v>
      </c>
      <c r="J42" s="260"/>
    </row>
    <row r="43" spans="1:10">
      <c r="A43" s="582" t="s">
        <v>269</v>
      </c>
      <c r="B43" s="582"/>
      <c r="C43" s="261">
        <v>9</v>
      </c>
      <c r="D43" s="261">
        <v>7</v>
      </c>
      <c r="E43" s="252">
        <v>2</v>
      </c>
      <c r="F43" s="252">
        <v>1</v>
      </c>
      <c r="G43" s="252">
        <v>3</v>
      </c>
      <c r="H43" s="253">
        <f t="shared" si="1"/>
        <v>2</v>
      </c>
      <c r="J43" s="260"/>
    </row>
    <row r="44" spans="1:10" ht="13.5" customHeight="1">
      <c r="A44" s="582" t="s">
        <v>270</v>
      </c>
      <c r="B44" s="582"/>
      <c r="C44" s="261"/>
      <c r="D44" s="261"/>
      <c r="E44" s="252"/>
      <c r="F44" s="252">
        <v>1</v>
      </c>
      <c r="G44" s="252">
        <v>1</v>
      </c>
      <c r="H44" s="253">
        <f t="shared" si="1"/>
        <v>0</v>
      </c>
      <c r="J44" s="260"/>
    </row>
    <row r="45" spans="1:10" ht="13.5" customHeight="1">
      <c r="A45" s="582" t="s">
        <v>271</v>
      </c>
      <c r="B45" s="582"/>
      <c r="C45" s="261"/>
      <c r="D45" s="261"/>
      <c r="E45" s="252"/>
      <c r="F45" s="252"/>
      <c r="G45" s="252"/>
      <c r="H45" s="253">
        <f t="shared" si="1"/>
        <v>0</v>
      </c>
      <c r="J45" s="260"/>
    </row>
    <row r="46" spans="1:10" ht="13.5" customHeight="1">
      <c r="A46" s="583" t="s">
        <v>272</v>
      </c>
      <c r="B46" s="583"/>
      <c r="C46" s="261"/>
      <c r="D46" s="261">
        <v>1</v>
      </c>
      <c r="E46" s="252"/>
      <c r="F46" s="252"/>
      <c r="G46" s="252"/>
      <c r="H46" s="253">
        <f t="shared" si="1"/>
        <v>0</v>
      </c>
      <c r="J46" s="260"/>
    </row>
    <row r="47" spans="1:10" ht="13.5" customHeight="1">
      <c r="A47" s="582" t="s">
        <v>273</v>
      </c>
      <c r="B47" s="582"/>
      <c r="C47" s="261"/>
      <c r="D47" s="261"/>
      <c r="E47" s="252"/>
      <c r="F47" s="252"/>
      <c r="G47" s="252"/>
      <c r="H47" s="253">
        <f t="shared" si="1"/>
        <v>0</v>
      </c>
      <c r="J47" s="260"/>
    </row>
    <row r="48" spans="1:10" ht="13.5" customHeight="1">
      <c r="A48" s="582" t="s">
        <v>274</v>
      </c>
      <c r="B48" s="582"/>
      <c r="C48" s="262">
        <v>2</v>
      </c>
      <c r="D48" s="262"/>
      <c r="E48" s="252"/>
      <c r="F48" s="252">
        <v>1</v>
      </c>
      <c r="G48" s="252"/>
      <c r="H48" s="253">
        <f t="shared" si="1"/>
        <v>-1</v>
      </c>
      <c r="I48" s="253"/>
      <c r="J48" s="260"/>
    </row>
    <row r="49" spans="1:10" ht="13.5" customHeight="1">
      <c r="A49" s="582" t="s">
        <v>275</v>
      </c>
      <c r="B49" s="582"/>
      <c r="C49" s="262"/>
      <c r="D49" s="262"/>
      <c r="E49" s="252"/>
      <c r="F49" s="252"/>
      <c r="G49" s="252"/>
      <c r="H49" s="253">
        <f t="shared" si="1"/>
        <v>0</v>
      </c>
    </row>
    <row r="50" spans="1:10" ht="13.5" customHeight="1">
      <c r="A50" s="582" t="s">
        <v>276</v>
      </c>
      <c r="B50" s="582"/>
      <c r="C50" s="253"/>
      <c r="D50" s="253">
        <v>4</v>
      </c>
      <c r="E50" s="252">
        <v>28</v>
      </c>
      <c r="F50" s="252">
        <v>17</v>
      </c>
      <c r="G50" s="252">
        <v>17</v>
      </c>
      <c r="H50" s="253">
        <f t="shared" si="1"/>
        <v>0</v>
      </c>
    </row>
    <row r="51" spans="1:10">
      <c r="A51" s="582" t="s">
        <v>277</v>
      </c>
      <c r="B51" s="582"/>
      <c r="C51" s="261"/>
      <c r="D51" s="261"/>
      <c r="E51" s="261">
        <v>1</v>
      </c>
      <c r="F51" s="252"/>
      <c r="G51" s="252">
        <v>4</v>
      </c>
      <c r="H51" s="253">
        <f t="shared" si="1"/>
        <v>4</v>
      </c>
    </row>
    <row r="52" spans="1:10">
      <c r="A52" s="582" t="s">
        <v>278</v>
      </c>
      <c r="B52" s="582"/>
      <c r="C52" s="261"/>
      <c r="D52" s="261">
        <v>4</v>
      </c>
      <c r="E52" s="261">
        <v>5</v>
      </c>
      <c r="F52" s="252">
        <v>6</v>
      </c>
      <c r="G52" s="252">
        <v>23</v>
      </c>
      <c r="H52" s="253">
        <f t="shared" si="1"/>
        <v>17</v>
      </c>
    </row>
    <row r="53" spans="1:10">
      <c r="A53" s="582" t="s">
        <v>279</v>
      </c>
      <c r="B53" s="582"/>
      <c r="C53" s="261"/>
      <c r="D53" s="261"/>
      <c r="E53" s="261"/>
      <c r="F53" s="252">
        <v>1</v>
      </c>
      <c r="G53" s="252"/>
      <c r="H53" s="253">
        <f t="shared" si="1"/>
        <v>-1</v>
      </c>
    </row>
    <row r="54" spans="1:10">
      <c r="A54" s="582" t="s">
        <v>280</v>
      </c>
      <c r="B54" s="582"/>
      <c r="C54" s="261"/>
      <c r="D54" s="261"/>
      <c r="E54" s="261"/>
      <c r="F54" s="252"/>
      <c r="G54" s="252">
        <v>2</v>
      </c>
      <c r="H54" s="253">
        <f t="shared" si="1"/>
        <v>2</v>
      </c>
    </row>
    <row r="55" spans="1:10" ht="13.5" customHeight="1" thickBot="1">
      <c r="A55" s="580" t="s">
        <v>281</v>
      </c>
      <c r="B55" s="580"/>
      <c r="C55" s="263"/>
      <c r="D55" s="263"/>
      <c r="E55" s="263">
        <v>1</v>
      </c>
      <c r="F55" s="263"/>
      <c r="G55" s="263"/>
      <c r="H55" s="263">
        <f t="shared" si="1"/>
        <v>0</v>
      </c>
      <c r="I55" s="253"/>
      <c r="J55" s="253"/>
    </row>
    <row r="56" spans="1:10" ht="12.75" customHeight="1">
      <c r="A56" s="581"/>
      <c r="B56" s="581"/>
      <c r="C56" s="581"/>
      <c r="D56" s="581"/>
      <c r="E56" s="581"/>
      <c r="F56" s="581"/>
      <c r="G56" s="581"/>
      <c r="H56" s="581"/>
    </row>
    <row r="57" spans="1:10" ht="14.25" customHeight="1">
      <c r="A57" s="581"/>
      <c r="B57" s="581"/>
      <c r="C57" s="581"/>
      <c r="D57" s="581"/>
      <c r="E57" s="581"/>
      <c r="F57" s="581"/>
      <c r="G57" s="581"/>
      <c r="H57" s="581"/>
    </row>
    <row r="58" spans="1:10" ht="16.5" customHeight="1"/>
    <row r="59" spans="1:10" ht="22.5" customHeight="1">
      <c r="A59" s="265"/>
      <c r="B59" s="265"/>
      <c r="C59" s="265"/>
      <c r="D59" s="265"/>
      <c r="E59" s="265"/>
      <c r="F59" s="265"/>
      <c r="G59" s="266"/>
      <c r="H59" s="265"/>
    </row>
    <row r="60" spans="1:10" ht="7.5" customHeight="1"/>
    <row r="61" spans="1:10">
      <c r="C61" s="248" t="s">
        <v>240</v>
      </c>
      <c r="D61" s="248" t="s">
        <v>282</v>
      </c>
    </row>
    <row r="62" spans="1:10">
      <c r="B62" s="248">
        <v>2011</v>
      </c>
      <c r="C62" s="267">
        <f>C9</f>
        <v>2672</v>
      </c>
      <c r="D62" s="267">
        <f>C16</f>
        <v>735</v>
      </c>
    </row>
    <row r="63" spans="1:10">
      <c r="B63" s="248">
        <v>2012</v>
      </c>
      <c r="C63" s="267">
        <f>D9</f>
        <v>3745</v>
      </c>
      <c r="D63" s="267">
        <f>D16</f>
        <v>704</v>
      </c>
    </row>
    <row r="64" spans="1:10">
      <c r="B64" s="248">
        <v>2013</v>
      </c>
      <c r="C64" s="267">
        <f>E9</f>
        <v>2820</v>
      </c>
      <c r="D64" s="267">
        <f>E16</f>
        <v>688</v>
      </c>
    </row>
    <row r="65" spans="2:4">
      <c r="B65" s="248">
        <v>2014</v>
      </c>
      <c r="C65" s="267">
        <f>F9</f>
        <v>2808</v>
      </c>
      <c r="D65" s="267">
        <f>F16</f>
        <v>700</v>
      </c>
    </row>
    <row r="66" spans="2:4">
      <c r="B66" s="248">
        <v>2015</v>
      </c>
      <c r="C66" s="267">
        <f>G9</f>
        <v>2615</v>
      </c>
      <c r="D66" s="267">
        <f>G16</f>
        <v>667</v>
      </c>
    </row>
  </sheetData>
  <mergeCells count="50">
    <mergeCell ref="A6:H6"/>
    <mergeCell ref="A1:H1"/>
    <mergeCell ref="A2:B2"/>
    <mergeCell ref="A3:B4"/>
    <mergeCell ref="C3:G3"/>
    <mergeCell ref="H3:H4"/>
    <mergeCell ref="A24:B24"/>
    <mergeCell ref="A8:B8"/>
    <mergeCell ref="A9:B9"/>
    <mergeCell ref="A10:B10"/>
    <mergeCell ref="A11:B11"/>
    <mergeCell ref="A12:B12"/>
    <mergeCell ref="A14:H14"/>
    <mergeCell ref="A16:B16"/>
    <mergeCell ref="A19:H19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H57"/>
    <mergeCell ref="A49:B49"/>
    <mergeCell ref="A50:B50"/>
    <mergeCell ref="A51:B51"/>
    <mergeCell ref="A52:B52"/>
    <mergeCell ref="A53:B53"/>
    <mergeCell ref="A54:B54"/>
  </mergeCells>
  <printOptions horizontalCentered="1"/>
  <pageMargins left="0.7" right="0.16" top="0.47" bottom="0.11" header="0.46" footer="0.1"/>
  <pageSetup paperSize="9" scale="90" orientation="portrait" r:id="rId1"/>
  <headerFooter>
    <oddFooter>&amp;L&amp;"Arial Mon,Italic"Õ¿í àìûí ýð¿¿ë ìýíäèéí ìýäýýëýë&amp;R&amp;P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N24" sqref="N24"/>
    </sheetView>
  </sheetViews>
  <sheetFormatPr defaultRowHeight="12.75"/>
  <cols>
    <col min="1" max="1" width="3" style="268" customWidth="1"/>
    <col min="2" max="2" width="29.5703125" style="268" customWidth="1"/>
    <col min="3" max="3" width="9.5703125" style="268" hidden="1" customWidth="1"/>
    <col min="4" max="7" width="8.85546875" style="268" customWidth="1"/>
    <col min="8" max="8" width="8.85546875" style="290" customWidth="1"/>
    <col min="9" max="9" width="9.5703125" style="268" customWidth="1"/>
    <col min="10" max="258" width="9.140625" style="268"/>
    <col min="259" max="259" width="29.5703125" style="268" customWidth="1"/>
    <col min="260" max="260" width="9.5703125" style="268" customWidth="1"/>
    <col min="261" max="264" width="9.140625" style="268"/>
    <col min="265" max="265" width="11.140625" style="268" customWidth="1"/>
    <col min="266" max="514" width="9.140625" style="268"/>
    <col min="515" max="515" width="29.5703125" style="268" customWidth="1"/>
    <col min="516" max="516" width="9.5703125" style="268" customWidth="1"/>
    <col min="517" max="520" width="9.140625" style="268"/>
    <col min="521" max="521" width="11.140625" style="268" customWidth="1"/>
    <col min="522" max="770" width="9.140625" style="268"/>
    <col min="771" max="771" width="29.5703125" style="268" customWidth="1"/>
    <col min="772" max="772" width="9.5703125" style="268" customWidth="1"/>
    <col min="773" max="776" width="9.140625" style="268"/>
    <col min="777" max="777" width="11.140625" style="268" customWidth="1"/>
    <col min="778" max="1026" width="9.140625" style="268"/>
    <col min="1027" max="1027" width="29.5703125" style="268" customWidth="1"/>
    <col min="1028" max="1028" width="9.5703125" style="268" customWidth="1"/>
    <col min="1029" max="1032" width="9.140625" style="268"/>
    <col min="1033" max="1033" width="11.140625" style="268" customWidth="1"/>
    <col min="1034" max="1282" width="9.140625" style="268"/>
    <col min="1283" max="1283" width="29.5703125" style="268" customWidth="1"/>
    <col min="1284" max="1284" width="9.5703125" style="268" customWidth="1"/>
    <col min="1285" max="1288" width="9.140625" style="268"/>
    <col min="1289" max="1289" width="11.140625" style="268" customWidth="1"/>
    <col min="1290" max="1538" width="9.140625" style="268"/>
    <col min="1539" max="1539" width="29.5703125" style="268" customWidth="1"/>
    <col min="1540" max="1540" width="9.5703125" style="268" customWidth="1"/>
    <col min="1541" max="1544" width="9.140625" style="268"/>
    <col min="1545" max="1545" width="11.140625" style="268" customWidth="1"/>
    <col min="1546" max="1794" width="9.140625" style="268"/>
    <col min="1795" max="1795" width="29.5703125" style="268" customWidth="1"/>
    <col min="1796" max="1796" width="9.5703125" style="268" customWidth="1"/>
    <col min="1797" max="1800" width="9.140625" style="268"/>
    <col min="1801" max="1801" width="11.140625" style="268" customWidth="1"/>
    <col min="1802" max="2050" width="9.140625" style="268"/>
    <col min="2051" max="2051" width="29.5703125" style="268" customWidth="1"/>
    <col min="2052" max="2052" width="9.5703125" style="268" customWidth="1"/>
    <col min="2053" max="2056" width="9.140625" style="268"/>
    <col min="2057" max="2057" width="11.140625" style="268" customWidth="1"/>
    <col min="2058" max="2306" width="9.140625" style="268"/>
    <col min="2307" max="2307" width="29.5703125" style="268" customWidth="1"/>
    <col min="2308" max="2308" width="9.5703125" style="268" customWidth="1"/>
    <col min="2309" max="2312" width="9.140625" style="268"/>
    <col min="2313" max="2313" width="11.140625" style="268" customWidth="1"/>
    <col min="2314" max="2562" width="9.140625" style="268"/>
    <col min="2563" max="2563" width="29.5703125" style="268" customWidth="1"/>
    <col min="2564" max="2564" width="9.5703125" style="268" customWidth="1"/>
    <col min="2565" max="2568" width="9.140625" style="268"/>
    <col min="2569" max="2569" width="11.140625" style="268" customWidth="1"/>
    <col min="2570" max="2818" width="9.140625" style="268"/>
    <col min="2819" max="2819" width="29.5703125" style="268" customWidth="1"/>
    <col min="2820" max="2820" width="9.5703125" style="268" customWidth="1"/>
    <col min="2821" max="2824" width="9.140625" style="268"/>
    <col min="2825" max="2825" width="11.140625" style="268" customWidth="1"/>
    <col min="2826" max="3074" width="9.140625" style="268"/>
    <col min="3075" max="3075" width="29.5703125" style="268" customWidth="1"/>
    <col min="3076" max="3076" width="9.5703125" style="268" customWidth="1"/>
    <col min="3077" max="3080" width="9.140625" style="268"/>
    <col min="3081" max="3081" width="11.140625" style="268" customWidth="1"/>
    <col min="3082" max="3330" width="9.140625" style="268"/>
    <col min="3331" max="3331" width="29.5703125" style="268" customWidth="1"/>
    <col min="3332" max="3332" width="9.5703125" style="268" customWidth="1"/>
    <col min="3333" max="3336" width="9.140625" style="268"/>
    <col min="3337" max="3337" width="11.140625" style="268" customWidth="1"/>
    <col min="3338" max="3586" width="9.140625" style="268"/>
    <col min="3587" max="3587" width="29.5703125" style="268" customWidth="1"/>
    <col min="3588" max="3588" width="9.5703125" style="268" customWidth="1"/>
    <col min="3589" max="3592" width="9.140625" style="268"/>
    <col min="3593" max="3593" width="11.140625" style="268" customWidth="1"/>
    <col min="3594" max="3842" width="9.140625" style="268"/>
    <col min="3843" max="3843" width="29.5703125" style="268" customWidth="1"/>
    <col min="3844" max="3844" width="9.5703125" style="268" customWidth="1"/>
    <col min="3845" max="3848" width="9.140625" style="268"/>
    <col min="3849" max="3849" width="11.140625" style="268" customWidth="1"/>
    <col min="3850" max="4098" width="9.140625" style="268"/>
    <col min="4099" max="4099" width="29.5703125" style="268" customWidth="1"/>
    <col min="4100" max="4100" width="9.5703125" style="268" customWidth="1"/>
    <col min="4101" max="4104" width="9.140625" style="268"/>
    <col min="4105" max="4105" width="11.140625" style="268" customWidth="1"/>
    <col min="4106" max="4354" width="9.140625" style="268"/>
    <col min="4355" max="4355" width="29.5703125" style="268" customWidth="1"/>
    <col min="4356" max="4356" width="9.5703125" style="268" customWidth="1"/>
    <col min="4357" max="4360" width="9.140625" style="268"/>
    <col min="4361" max="4361" width="11.140625" style="268" customWidth="1"/>
    <col min="4362" max="4610" width="9.140625" style="268"/>
    <col min="4611" max="4611" width="29.5703125" style="268" customWidth="1"/>
    <col min="4612" max="4612" width="9.5703125" style="268" customWidth="1"/>
    <col min="4613" max="4616" width="9.140625" style="268"/>
    <col min="4617" max="4617" width="11.140625" style="268" customWidth="1"/>
    <col min="4618" max="4866" width="9.140625" style="268"/>
    <col min="4867" max="4867" width="29.5703125" style="268" customWidth="1"/>
    <col min="4868" max="4868" width="9.5703125" style="268" customWidth="1"/>
    <col min="4869" max="4872" width="9.140625" style="268"/>
    <col min="4873" max="4873" width="11.140625" style="268" customWidth="1"/>
    <col min="4874" max="5122" width="9.140625" style="268"/>
    <col min="5123" max="5123" width="29.5703125" style="268" customWidth="1"/>
    <col min="5124" max="5124" width="9.5703125" style="268" customWidth="1"/>
    <col min="5125" max="5128" width="9.140625" style="268"/>
    <col min="5129" max="5129" width="11.140625" style="268" customWidth="1"/>
    <col min="5130" max="5378" width="9.140625" style="268"/>
    <col min="5379" max="5379" width="29.5703125" style="268" customWidth="1"/>
    <col min="5380" max="5380" width="9.5703125" style="268" customWidth="1"/>
    <col min="5381" max="5384" width="9.140625" style="268"/>
    <col min="5385" max="5385" width="11.140625" style="268" customWidth="1"/>
    <col min="5386" max="5634" width="9.140625" style="268"/>
    <col min="5635" max="5635" width="29.5703125" style="268" customWidth="1"/>
    <col min="5636" max="5636" width="9.5703125" style="268" customWidth="1"/>
    <col min="5637" max="5640" width="9.140625" style="268"/>
    <col min="5641" max="5641" width="11.140625" style="268" customWidth="1"/>
    <col min="5642" max="5890" width="9.140625" style="268"/>
    <col min="5891" max="5891" width="29.5703125" style="268" customWidth="1"/>
    <col min="5892" max="5892" width="9.5703125" style="268" customWidth="1"/>
    <col min="5893" max="5896" width="9.140625" style="268"/>
    <col min="5897" max="5897" width="11.140625" style="268" customWidth="1"/>
    <col min="5898" max="6146" width="9.140625" style="268"/>
    <col min="6147" max="6147" width="29.5703125" style="268" customWidth="1"/>
    <col min="6148" max="6148" width="9.5703125" style="268" customWidth="1"/>
    <col min="6149" max="6152" width="9.140625" style="268"/>
    <col min="6153" max="6153" width="11.140625" style="268" customWidth="1"/>
    <col min="6154" max="6402" width="9.140625" style="268"/>
    <col min="6403" max="6403" width="29.5703125" style="268" customWidth="1"/>
    <col min="6404" max="6404" width="9.5703125" style="268" customWidth="1"/>
    <col min="6405" max="6408" width="9.140625" style="268"/>
    <col min="6409" max="6409" width="11.140625" style="268" customWidth="1"/>
    <col min="6410" max="6658" width="9.140625" style="268"/>
    <col min="6659" max="6659" width="29.5703125" style="268" customWidth="1"/>
    <col min="6660" max="6660" width="9.5703125" style="268" customWidth="1"/>
    <col min="6661" max="6664" width="9.140625" style="268"/>
    <col min="6665" max="6665" width="11.140625" style="268" customWidth="1"/>
    <col min="6666" max="6914" width="9.140625" style="268"/>
    <col min="6915" max="6915" width="29.5703125" style="268" customWidth="1"/>
    <col min="6916" max="6916" width="9.5703125" style="268" customWidth="1"/>
    <col min="6917" max="6920" width="9.140625" style="268"/>
    <col min="6921" max="6921" width="11.140625" style="268" customWidth="1"/>
    <col min="6922" max="7170" width="9.140625" style="268"/>
    <col min="7171" max="7171" width="29.5703125" style="268" customWidth="1"/>
    <col min="7172" max="7172" width="9.5703125" style="268" customWidth="1"/>
    <col min="7173" max="7176" width="9.140625" style="268"/>
    <col min="7177" max="7177" width="11.140625" style="268" customWidth="1"/>
    <col min="7178" max="7426" width="9.140625" style="268"/>
    <col min="7427" max="7427" width="29.5703125" style="268" customWidth="1"/>
    <col min="7428" max="7428" width="9.5703125" style="268" customWidth="1"/>
    <col min="7429" max="7432" width="9.140625" style="268"/>
    <col min="7433" max="7433" width="11.140625" style="268" customWidth="1"/>
    <col min="7434" max="7682" width="9.140625" style="268"/>
    <col min="7683" max="7683" width="29.5703125" style="268" customWidth="1"/>
    <col min="7684" max="7684" width="9.5703125" style="268" customWidth="1"/>
    <col min="7685" max="7688" width="9.140625" style="268"/>
    <col min="7689" max="7689" width="11.140625" style="268" customWidth="1"/>
    <col min="7690" max="7938" width="9.140625" style="268"/>
    <col min="7939" max="7939" width="29.5703125" style="268" customWidth="1"/>
    <col min="7940" max="7940" width="9.5703125" style="268" customWidth="1"/>
    <col min="7941" max="7944" width="9.140625" style="268"/>
    <col min="7945" max="7945" width="11.140625" style="268" customWidth="1"/>
    <col min="7946" max="8194" width="9.140625" style="268"/>
    <col min="8195" max="8195" width="29.5703125" style="268" customWidth="1"/>
    <col min="8196" max="8196" width="9.5703125" style="268" customWidth="1"/>
    <col min="8197" max="8200" width="9.140625" style="268"/>
    <col min="8201" max="8201" width="11.140625" style="268" customWidth="1"/>
    <col min="8202" max="8450" width="9.140625" style="268"/>
    <col min="8451" max="8451" width="29.5703125" style="268" customWidth="1"/>
    <col min="8452" max="8452" width="9.5703125" style="268" customWidth="1"/>
    <col min="8453" max="8456" width="9.140625" style="268"/>
    <col min="8457" max="8457" width="11.140625" style="268" customWidth="1"/>
    <col min="8458" max="8706" width="9.140625" style="268"/>
    <col min="8707" max="8707" width="29.5703125" style="268" customWidth="1"/>
    <col min="8708" max="8708" width="9.5703125" style="268" customWidth="1"/>
    <col min="8709" max="8712" width="9.140625" style="268"/>
    <col min="8713" max="8713" width="11.140625" style="268" customWidth="1"/>
    <col min="8714" max="8962" width="9.140625" style="268"/>
    <col min="8963" max="8963" width="29.5703125" style="268" customWidth="1"/>
    <col min="8964" max="8964" width="9.5703125" style="268" customWidth="1"/>
    <col min="8965" max="8968" width="9.140625" style="268"/>
    <col min="8969" max="8969" width="11.140625" style="268" customWidth="1"/>
    <col min="8970" max="9218" width="9.140625" style="268"/>
    <col min="9219" max="9219" width="29.5703125" style="268" customWidth="1"/>
    <col min="9220" max="9220" width="9.5703125" style="268" customWidth="1"/>
    <col min="9221" max="9224" width="9.140625" style="268"/>
    <col min="9225" max="9225" width="11.140625" style="268" customWidth="1"/>
    <col min="9226" max="9474" width="9.140625" style="268"/>
    <col min="9475" max="9475" width="29.5703125" style="268" customWidth="1"/>
    <col min="9476" max="9476" width="9.5703125" style="268" customWidth="1"/>
    <col min="9477" max="9480" width="9.140625" style="268"/>
    <col min="9481" max="9481" width="11.140625" style="268" customWidth="1"/>
    <col min="9482" max="9730" width="9.140625" style="268"/>
    <col min="9731" max="9731" width="29.5703125" style="268" customWidth="1"/>
    <col min="9732" max="9732" width="9.5703125" style="268" customWidth="1"/>
    <col min="9733" max="9736" width="9.140625" style="268"/>
    <col min="9737" max="9737" width="11.140625" style="268" customWidth="1"/>
    <col min="9738" max="9986" width="9.140625" style="268"/>
    <col min="9987" max="9987" width="29.5703125" style="268" customWidth="1"/>
    <col min="9988" max="9988" width="9.5703125" style="268" customWidth="1"/>
    <col min="9989" max="9992" width="9.140625" style="268"/>
    <col min="9993" max="9993" width="11.140625" style="268" customWidth="1"/>
    <col min="9994" max="10242" width="9.140625" style="268"/>
    <col min="10243" max="10243" width="29.5703125" style="268" customWidth="1"/>
    <col min="10244" max="10244" width="9.5703125" style="268" customWidth="1"/>
    <col min="10245" max="10248" width="9.140625" style="268"/>
    <col min="10249" max="10249" width="11.140625" style="268" customWidth="1"/>
    <col min="10250" max="10498" width="9.140625" style="268"/>
    <col min="10499" max="10499" width="29.5703125" style="268" customWidth="1"/>
    <col min="10500" max="10500" width="9.5703125" style="268" customWidth="1"/>
    <col min="10501" max="10504" width="9.140625" style="268"/>
    <col min="10505" max="10505" width="11.140625" style="268" customWidth="1"/>
    <col min="10506" max="10754" width="9.140625" style="268"/>
    <col min="10755" max="10755" width="29.5703125" style="268" customWidth="1"/>
    <col min="10756" max="10756" width="9.5703125" style="268" customWidth="1"/>
    <col min="10757" max="10760" width="9.140625" style="268"/>
    <col min="10761" max="10761" width="11.140625" style="268" customWidth="1"/>
    <col min="10762" max="11010" width="9.140625" style="268"/>
    <col min="11011" max="11011" width="29.5703125" style="268" customWidth="1"/>
    <col min="11012" max="11012" width="9.5703125" style="268" customWidth="1"/>
    <col min="11013" max="11016" width="9.140625" style="268"/>
    <col min="11017" max="11017" width="11.140625" style="268" customWidth="1"/>
    <col min="11018" max="11266" width="9.140625" style="268"/>
    <col min="11267" max="11267" width="29.5703125" style="268" customWidth="1"/>
    <col min="11268" max="11268" width="9.5703125" style="268" customWidth="1"/>
    <col min="11269" max="11272" width="9.140625" style="268"/>
    <col min="11273" max="11273" width="11.140625" style="268" customWidth="1"/>
    <col min="11274" max="11522" width="9.140625" style="268"/>
    <col min="11523" max="11523" width="29.5703125" style="268" customWidth="1"/>
    <col min="11524" max="11524" width="9.5703125" style="268" customWidth="1"/>
    <col min="11525" max="11528" width="9.140625" style="268"/>
    <col min="11529" max="11529" width="11.140625" style="268" customWidth="1"/>
    <col min="11530" max="11778" width="9.140625" style="268"/>
    <col min="11779" max="11779" width="29.5703125" style="268" customWidth="1"/>
    <col min="11780" max="11780" width="9.5703125" style="268" customWidth="1"/>
    <col min="11781" max="11784" width="9.140625" style="268"/>
    <col min="11785" max="11785" width="11.140625" style="268" customWidth="1"/>
    <col min="11786" max="12034" width="9.140625" style="268"/>
    <col min="12035" max="12035" width="29.5703125" style="268" customWidth="1"/>
    <col min="12036" max="12036" width="9.5703125" style="268" customWidth="1"/>
    <col min="12037" max="12040" width="9.140625" style="268"/>
    <col min="12041" max="12041" width="11.140625" style="268" customWidth="1"/>
    <col min="12042" max="12290" width="9.140625" style="268"/>
    <col min="12291" max="12291" width="29.5703125" style="268" customWidth="1"/>
    <col min="12292" max="12292" width="9.5703125" style="268" customWidth="1"/>
    <col min="12293" max="12296" width="9.140625" style="268"/>
    <col min="12297" max="12297" width="11.140625" style="268" customWidth="1"/>
    <col min="12298" max="12546" width="9.140625" style="268"/>
    <col min="12547" max="12547" width="29.5703125" style="268" customWidth="1"/>
    <col min="12548" max="12548" width="9.5703125" style="268" customWidth="1"/>
    <col min="12549" max="12552" width="9.140625" style="268"/>
    <col min="12553" max="12553" width="11.140625" style="268" customWidth="1"/>
    <col min="12554" max="12802" width="9.140625" style="268"/>
    <col min="12803" max="12803" width="29.5703125" style="268" customWidth="1"/>
    <col min="12804" max="12804" width="9.5703125" style="268" customWidth="1"/>
    <col min="12805" max="12808" width="9.140625" style="268"/>
    <col min="12809" max="12809" width="11.140625" style="268" customWidth="1"/>
    <col min="12810" max="13058" width="9.140625" style="268"/>
    <col min="13059" max="13059" width="29.5703125" style="268" customWidth="1"/>
    <col min="13060" max="13060" width="9.5703125" style="268" customWidth="1"/>
    <col min="13061" max="13064" width="9.140625" style="268"/>
    <col min="13065" max="13065" width="11.140625" style="268" customWidth="1"/>
    <col min="13066" max="13314" width="9.140625" style="268"/>
    <col min="13315" max="13315" width="29.5703125" style="268" customWidth="1"/>
    <col min="13316" max="13316" width="9.5703125" style="268" customWidth="1"/>
    <col min="13317" max="13320" width="9.140625" style="268"/>
    <col min="13321" max="13321" width="11.140625" style="268" customWidth="1"/>
    <col min="13322" max="13570" width="9.140625" style="268"/>
    <col min="13571" max="13571" width="29.5703125" style="268" customWidth="1"/>
    <col min="13572" max="13572" width="9.5703125" style="268" customWidth="1"/>
    <col min="13573" max="13576" width="9.140625" style="268"/>
    <col min="13577" max="13577" width="11.140625" style="268" customWidth="1"/>
    <col min="13578" max="13826" width="9.140625" style="268"/>
    <col min="13827" max="13827" width="29.5703125" style="268" customWidth="1"/>
    <col min="13828" max="13828" width="9.5703125" style="268" customWidth="1"/>
    <col min="13829" max="13832" width="9.140625" style="268"/>
    <col min="13833" max="13833" width="11.140625" style="268" customWidth="1"/>
    <col min="13834" max="14082" width="9.140625" style="268"/>
    <col min="14083" max="14083" width="29.5703125" style="268" customWidth="1"/>
    <col min="14084" max="14084" width="9.5703125" style="268" customWidth="1"/>
    <col min="14085" max="14088" width="9.140625" style="268"/>
    <col min="14089" max="14089" width="11.140625" style="268" customWidth="1"/>
    <col min="14090" max="14338" width="9.140625" style="268"/>
    <col min="14339" max="14339" width="29.5703125" style="268" customWidth="1"/>
    <col min="14340" max="14340" width="9.5703125" style="268" customWidth="1"/>
    <col min="14341" max="14344" width="9.140625" style="268"/>
    <col min="14345" max="14345" width="11.140625" style="268" customWidth="1"/>
    <col min="14346" max="14594" width="9.140625" style="268"/>
    <col min="14595" max="14595" width="29.5703125" style="268" customWidth="1"/>
    <col min="14596" max="14596" width="9.5703125" style="268" customWidth="1"/>
    <col min="14597" max="14600" width="9.140625" style="268"/>
    <col min="14601" max="14601" width="11.140625" style="268" customWidth="1"/>
    <col min="14602" max="14850" width="9.140625" style="268"/>
    <col min="14851" max="14851" width="29.5703125" style="268" customWidth="1"/>
    <col min="14852" max="14852" width="9.5703125" style="268" customWidth="1"/>
    <col min="14853" max="14856" width="9.140625" style="268"/>
    <col min="14857" max="14857" width="11.140625" style="268" customWidth="1"/>
    <col min="14858" max="15106" width="9.140625" style="268"/>
    <col min="15107" max="15107" width="29.5703125" style="268" customWidth="1"/>
    <col min="15108" max="15108" width="9.5703125" style="268" customWidth="1"/>
    <col min="15109" max="15112" width="9.140625" style="268"/>
    <col min="15113" max="15113" width="11.140625" style="268" customWidth="1"/>
    <col min="15114" max="15362" width="9.140625" style="268"/>
    <col min="15363" max="15363" width="29.5703125" style="268" customWidth="1"/>
    <col min="15364" max="15364" width="9.5703125" style="268" customWidth="1"/>
    <col min="15365" max="15368" width="9.140625" style="268"/>
    <col min="15369" max="15369" width="11.140625" style="268" customWidth="1"/>
    <col min="15370" max="15618" width="9.140625" style="268"/>
    <col min="15619" max="15619" width="29.5703125" style="268" customWidth="1"/>
    <col min="15620" max="15620" width="9.5703125" style="268" customWidth="1"/>
    <col min="15621" max="15624" width="9.140625" style="268"/>
    <col min="15625" max="15625" width="11.140625" style="268" customWidth="1"/>
    <col min="15626" max="15874" width="9.140625" style="268"/>
    <col min="15875" max="15875" width="29.5703125" style="268" customWidth="1"/>
    <col min="15876" max="15876" width="9.5703125" style="268" customWidth="1"/>
    <col min="15877" max="15880" width="9.140625" style="268"/>
    <col min="15881" max="15881" width="11.140625" style="268" customWidth="1"/>
    <col min="15882" max="16130" width="9.140625" style="268"/>
    <col min="16131" max="16131" width="29.5703125" style="268" customWidth="1"/>
    <col min="16132" max="16132" width="9.5703125" style="268" customWidth="1"/>
    <col min="16133" max="16136" width="9.140625" style="268"/>
    <col min="16137" max="16137" width="11.140625" style="268" customWidth="1"/>
    <col min="16138" max="16384" width="9.140625" style="268"/>
  </cols>
  <sheetData>
    <row r="1" spans="2:9">
      <c r="B1" s="591" t="s">
        <v>283</v>
      </c>
      <c r="C1" s="591"/>
      <c r="D1" s="591"/>
      <c r="E1" s="591"/>
      <c r="F1" s="591"/>
      <c r="G1" s="591"/>
      <c r="H1" s="591"/>
      <c r="I1" s="591"/>
    </row>
    <row r="2" spans="2:9">
      <c r="B2" s="591"/>
      <c r="C2" s="591"/>
      <c r="D2" s="591"/>
      <c r="E2" s="591"/>
      <c r="F2" s="591"/>
      <c r="G2" s="591"/>
      <c r="H2" s="591"/>
      <c r="I2" s="591"/>
    </row>
    <row r="3" spans="2:9" ht="13.5" thickBot="1">
      <c r="B3" s="269"/>
      <c r="C3" s="269"/>
      <c r="D3" s="269"/>
      <c r="E3" s="269"/>
      <c r="F3" s="269"/>
      <c r="G3" s="269"/>
      <c r="H3" s="270"/>
      <c r="I3" s="271"/>
    </row>
    <row r="4" spans="2:9" ht="16.5" customHeight="1" thickTop="1" thickBot="1">
      <c r="B4" s="592" t="s">
        <v>235</v>
      </c>
      <c r="C4" s="593" t="s">
        <v>236</v>
      </c>
      <c r="D4" s="593"/>
      <c r="E4" s="593"/>
      <c r="F4" s="593"/>
      <c r="G4" s="593"/>
      <c r="H4" s="593"/>
      <c r="I4" s="588" t="s">
        <v>284</v>
      </c>
    </row>
    <row r="5" spans="2:9" ht="21" customHeight="1" thickBot="1">
      <c r="B5" s="589"/>
      <c r="C5" s="272">
        <v>2004</v>
      </c>
      <c r="D5" s="272">
        <v>2011</v>
      </c>
      <c r="E5" s="272">
        <v>2012</v>
      </c>
      <c r="F5" s="272">
        <v>2013</v>
      </c>
      <c r="G5" s="272">
        <v>2014</v>
      </c>
      <c r="H5" s="272">
        <v>2015</v>
      </c>
      <c r="I5" s="589"/>
    </row>
    <row r="6" spans="2:9">
      <c r="B6" s="273"/>
      <c r="C6" s="273"/>
      <c r="D6" s="273"/>
      <c r="E6" s="273"/>
      <c r="F6" s="273"/>
      <c r="G6" s="273"/>
      <c r="H6" s="274"/>
      <c r="I6" s="273"/>
    </row>
    <row r="7" spans="2:9">
      <c r="B7" s="275" t="s">
        <v>285</v>
      </c>
      <c r="C7" s="276">
        <v>833</v>
      </c>
      <c r="D7" s="277">
        <v>501</v>
      </c>
      <c r="E7" s="278">
        <v>413</v>
      </c>
      <c r="F7" s="262">
        <v>448</v>
      </c>
      <c r="G7" s="277">
        <v>586</v>
      </c>
      <c r="H7" s="277">
        <v>642</v>
      </c>
      <c r="I7" s="277">
        <f>H7-G7</f>
        <v>56</v>
      </c>
    </row>
    <row r="8" spans="2:9">
      <c r="B8" s="275" t="s">
        <v>286</v>
      </c>
      <c r="C8" s="276">
        <v>669</v>
      </c>
      <c r="D8" s="277">
        <v>506</v>
      </c>
      <c r="E8" s="278">
        <v>392</v>
      </c>
      <c r="F8" s="262">
        <v>420</v>
      </c>
      <c r="G8" s="277">
        <v>523</v>
      </c>
      <c r="H8" s="277">
        <v>650</v>
      </c>
      <c r="I8" s="277">
        <f t="shared" ref="I8:I28" si="0">H8-G8</f>
        <v>127</v>
      </c>
    </row>
    <row r="9" spans="2:9">
      <c r="B9" s="275" t="s">
        <v>287</v>
      </c>
      <c r="C9" s="276">
        <v>10</v>
      </c>
      <c r="D9" s="277">
        <v>11</v>
      </c>
      <c r="E9" s="278">
        <v>11</v>
      </c>
      <c r="F9" s="262">
        <v>6</v>
      </c>
      <c r="G9" s="277">
        <v>5</v>
      </c>
      <c r="H9" s="277">
        <v>7</v>
      </c>
      <c r="I9" s="277">
        <f t="shared" si="0"/>
        <v>2</v>
      </c>
    </row>
    <row r="10" spans="2:9">
      <c r="B10" s="275" t="s">
        <v>288</v>
      </c>
      <c r="C10" s="276">
        <v>26</v>
      </c>
      <c r="D10" s="277">
        <v>18</v>
      </c>
      <c r="E10" s="278">
        <v>12</v>
      </c>
      <c r="F10" s="262">
        <v>7</v>
      </c>
      <c r="G10" s="277">
        <v>15</v>
      </c>
      <c r="H10" s="277">
        <v>6</v>
      </c>
      <c r="I10" s="277">
        <f t="shared" si="0"/>
        <v>-9</v>
      </c>
    </row>
    <row r="11" spans="2:9">
      <c r="B11" s="275" t="s">
        <v>289</v>
      </c>
      <c r="C11" s="276">
        <v>173</v>
      </c>
      <c r="D11" s="277">
        <v>203</v>
      </c>
      <c r="E11" s="278">
        <v>123</v>
      </c>
      <c r="F11" s="262">
        <v>137</v>
      </c>
      <c r="G11" s="277">
        <v>169</v>
      </c>
      <c r="H11" s="277">
        <v>189</v>
      </c>
      <c r="I11" s="277">
        <f t="shared" si="0"/>
        <v>20</v>
      </c>
    </row>
    <row r="12" spans="2:9">
      <c r="B12" s="275" t="s">
        <v>290</v>
      </c>
      <c r="C12" s="276">
        <v>16</v>
      </c>
      <c r="D12" s="277">
        <v>8</v>
      </c>
      <c r="E12" s="278">
        <v>7</v>
      </c>
      <c r="F12" s="262">
        <v>9</v>
      </c>
      <c r="G12" s="277">
        <v>6</v>
      </c>
      <c r="H12" s="277">
        <v>8</v>
      </c>
      <c r="I12" s="277">
        <f t="shared" si="0"/>
        <v>2</v>
      </c>
    </row>
    <row r="13" spans="2:9">
      <c r="B13" s="275" t="s">
        <v>291</v>
      </c>
      <c r="C13" s="276">
        <v>13</v>
      </c>
      <c r="D13" s="277">
        <v>23</v>
      </c>
      <c r="E13" s="278">
        <v>3</v>
      </c>
      <c r="F13" s="262">
        <v>8</v>
      </c>
      <c r="G13" s="277">
        <v>11</v>
      </c>
      <c r="H13" s="277">
        <v>3</v>
      </c>
      <c r="I13" s="277">
        <f t="shared" si="0"/>
        <v>-8</v>
      </c>
    </row>
    <row r="14" spans="2:9">
      <c r="B14" s="275" t="s">
        <v>292</v>
      </c>
      <c r="C14" s="276">
        <v>20</v>
      </c>
      <c r="D14" s="277">
        <v>42</v>
      </c>
      <c r="E14" s="278">
        <v>36</v>
      </c>
      <c r="F14" s="262">
        <v>21</v>
      </c>
      <c r="G14" s="277">
        <v>37</v>
      </c>
      <c r="H14" s="277">
        <v>36</v>
      </c>
      <c r="I14" s="277">
        <f t="shared" si="0"/>
        <v>-1</v>
      </c>
    </row>
    <row r="15" spans="2:9">
      <c r="B15" s="275" t="s">
        <v>293</v>
      </c>
      <c r="C15" s="276">
        <v>5</v>
      </c>
      <c r="D15" s="277">
        <v>4</v>
      </c>
      <c r="E15" s="278"/>
      <c r="F15" s="262"/>
      <c r="G15" s="279"/>
      <c r="H15" s="279"/>
      <c r="I15" s="277">
        <f t="shared" si="0"/>
        <v>0</v>
      </c>
    </row>
    <row r="16" spans="2:9">
      <c r="B16" s="275" t="s">
        <v>294</v>
      </c>
      <c r="C16" s="276">
        <v>489</v>
      </c>
      <c r="D16" s="277">
        <v>146</v>
      </c>
      <c r="E16" s="278">
        <v>137</v>
      </c>
      <c r="F16" s="262">
        <v>161</v>
      </c>
      <c r="G16" s="277">
        <v>257</v>
      </c>
      <c r="H16" s="277">
        <v>305</v>
      </c>
      <c r="I16" s="277">
        <f t="shared" si="0"/>
        <v>48</v>
      </c>
    </row>
    <row r="17" spans="2:9">
      <c r="B17" s="275" t="s">
        <v>295</v>
      </c>
      <c r="C17" s="276">
        <v>309</v>
      </c>
      <c r="D17" s="277">
        <v>51</v>
      </c>
      <c r="E17" s="278">
        <v>51</v>
      </c>
      <c r="F17" s="262">
        <v>54</v>
      </c>
      <c r="G17" s="277">
        <v>74</v>
      </c>
      <c r="H17" s="277">
        <v>118</v>
      </c>
      <c r="I17" s="277">
        <f t="shared" si="0"/>
        <v>44</v>
      </c>
    </row>
    <row r="18" spans="2:9">
      <c r="B18" s="275" t="s">
        <v>296</v>
      </c>
      <c r="C18" s="276">
        <v>180</v>
      </c>
      <c r="D18" s="277">
        <v>67</v>
      </c>
      <c r="E18" s="278">
        <v>79</v>
      </c>
      <c r="F18" s="262">
        <v>103</v>
      </c>
      <c r="G18" s="277">
        <v>157</v>
      </c>
      <c r="H18" s="277">
        <v>121</v>
      </c>
      <c r="I18" s="277">
        <f t="shared" si="0"/>
        <v>-36</v>
      </c>
    </row>
    <row r="19" spans="2:9">
      <c r="B19" s="275" t="s">
        <v>297</v>
      </c>
      <c r="C19" s="276">
        <v>25</v>
      </c>
      <c r="D19" s="277">
        <v>20</v>
      </c>
      <c r="E19" s="278">
        <v>20</v>
      </c>
      <c r="F19" s="262">
        <v>22</v>
      </c>
      <c r="G19" s="277">
        <v>16</v>
      </c>
      <c r="H19" s="277">
        <v>10</v>
      </c>
      <c r="I19" s="277">
        <f t="shared" si="0"/>
        <v>-6</v>
      </c>
    </row>
    <row r="20" spans="2:9">
      <c r="B20" s="275" t="s">
        <v>298</v>
      </c>
      <c r="C20" s="276">
        <v>81</v>
      </c>
      <c r="D20" s="277">
        <v>86</v>
      </c>
      <c r="E20" s="278">
        <v>97</v>
      </c>
      <c r="F20" s="262">
        <v>17</v>
      </c>
      <c r="G20" s="277">
        <v>10</v>
      </c>
      <c r="H20" s="277">
        <v>10</v>
      </c>
      <c r="I20" s="277">
        <f t="shared" si="0"/>
        <v>0</v>
      </c>
    </row>
    <row r="21" spans="2:9">
      <c r="B21" s="275" t="s">
        <v>299</v>
      </c>
      <c r="C21" s="276">
        <v>154</v>
      </c>
      <c r="D21" s="277">
        <v>188</v>
      </c>
      <c r="E21" s="278">
        <v>160</v>
      </c>
      <c r="F21" s="262">
        <v>186</v>
      </c>
      <c r="G21" s="277">
        <v>218</v>
      </c>
      <c r="H21" s="277">
        <v>205</v>
      </c>
      <c r="I21" s="277">
        <f t="shared" si="0"/>
        <v>-13</v>
      </c>
    </row>
    <row r="22" spans="2:9">
      <c r="B22" s="275" t="s">
        <v>300</v>
      </c>
      <c r="C22" s="276">
        <v>234</v>
      </c>
      <c r="D22" s="277">
        <v>98</v>
      </c>
      <c r="E22" s="278">
        <v>47</v>
      </c>
      <c r="F22" s="262">
        <v>59</v>
      </c>
      <c r="G22" s="277">
        <v>59</v>
      </c>
      <c r="H22" s="277">
        <v>87</v>
      </c>
      <c r="I22" s="277">
        <f t="shared" si="0"/>
        <v>28</v>
      </c>
    </row>
    <row r="23" spans="2:9" ht="25.5">
      <c r="B23" s="280" t="s">
        <v>301</v>
      </c>
      <c r="C23" s="276">
        <v>108</v>
      </c>
      <c r="D23" s="277">
        <v>52</v>
      </c>
      <c r="E23" s="281">
        <v>28</v>
      </c>
      <c r="F23" s="262">
        <v>15</v>
      </c>
      <c r="G23" s="277">
        <v>37</v>
      </c>
      <c r="H23" s="277">
        <v>28</v>
      </c>
      <c r="I23" s="277">
        <f t="shared" si="0"/>
        <v>-9</v>
      </c>
    </row>
    <row r="24" spans="2:9" ht="27.75" customHeight="1">
      <c r="B24" s="280" t="s">
        <v>302</v>
      </c>
      <c r="C24" s="276">
        <v>773</v>
      </c>
      <c r="D24" s="277">
        <v>247</v>
      </c>
      <c r="E24" s="281">
        <v>247</v>
      </c>
      <c r="F24" s="282">
        <f>46+207</f>
        <v>253</v>
      </c>
      <c r="G24" s="277">
        <f>51+244</f>
        <v>295</v>
      </c>
      <c r="H24" s="277">
        <v>250</v>
      </c>
      <c r="I24" s="277">
        <f t="shared" si="0"/>
        <v>-45</v>
      </c>
    </row>
    <row r="25" spans="2:9">
      <c r="B25" s="275" t="s">
        <v>303</v>
      </c>
      <c r="C25" s="276">
        <v>113</v>
      </c>
      <c r="D25" s="277">
        <v>114</v>
      </c>
      <c r="E25" s="278">
        <v>101</v>
      </c>
      <c r="F25" s="262">
        <v>27</v>
      </c>
      <c r="G25" s="252">
        <v>35</v>
      </c>
      <c r="H25" s="252">
        <v>31</v>
      </c>
      <c r="I25" s="277">
        <f t="shared" si="0"/>
        <v>-4</v>
      </c>
    </row>
    <row r="26" spans="2:9">
      <c r="B26" s="275" t="s">
        <v>304</v>
      </c>
      <c r="C26" s="276">
        <v>148</v>
      </c>
      <c r="D26" s="277">
        <v>286</v>
      </c>
      <c r="E26" s="278">
        <v>141</v>
      </c>
      <c r="F26" s="262">
        <v>154</v>
      </c>
      <c r="G26" s="277">
        <v>202</v>
      </c>
      <c r="H26" s="277">
        <v>227</v>
      </c>
      <c r="I26" s="277">
        <f t="shared" si="0"/>
        <v>25</v>
      </c>
    </row>
    <row r="27" spans="2:9">
      <c r="B27" s="275" t="s">
        <v>305</v>
      </c>
      <c r="C27" s="276">
        <v>131</v>
      </c>
      <c r="D27" s="277">
        <v>170</v>
      </c>
      <c r="E27" s="278">
        <v>339</v>
      </c>
      <c r="F27" s="262">
        <v>447</v>
      </c>
      <c r="G27" s="277">
        <v>389</v>
      </c>
      <c r="H27" s="277">
        <v>270</v>
      </c>
      <c r="I27" s="277">
        <f>H27-G27</f>
        <v>-119</v>
      </c>
    </row>
    <row r="28" spans="2:9" ht="13.5" thickBot="1">
      <c r="B28" s="283" t="s">
        <v>306</v>
      </c>
      <c r="C28" s="284">
        <v>2406</v>
      </c>
      <c r="D28" s="284">
        <v>1965</v>
      </c>
      <c r="E28" s="285">
        <v>1954</v>
      </c>
      <c r="F28" s="286">
        <v>1916</v>
      </c>
      <c r="G28" s="284">
        <v>2055</v>
      </c>
      <c r="H28" s="284">
        <v>1601</v>
      </c>
      <c r="I28" s="284">
        <f t="shared" si="0"/>
        <v>-454</v>
      </c>
    </row>
    <row r="29" spans="2:9">
      <c r="B29" s="287"/>
      <c r="C29" s="287"/>
      <c r="D29" s="287"/>
      <c r="E29" s="287" t="s">
        <v>307</v>
      </c>
      <c r="F29" s="287"/>
      <c r="G29" s="287"/>
      <c r="H29" s="288"/>
      <c r="I29" s="287"/>
    </row>
    <row r="30" spans="2:9">
      <c r="B30" s="594"/>
      <c r="C30" s="594"/>
      <c r="D30" s="594"/>
      <c r="E30" s="594"/>
      <c r="F30" s="594"/>
      <c r="G30" s="594"/>
      <c r="H30" s="594"/>
      <c r="I30" s="594"/>
    </row>
    <row r="31" spans="2:9">
      <c r="B31" s="595" t="s">
        <v>307</v>
      </c>
      <c r="C31" s="595"/>
      <c r="D31" s="595"/>
      <c r="E31" s="595"/>
      <c r="F31" s="595"/>
      <c r="G31" s="595"/>
      <c r="H31" s="595"/>
      <c r="I31" s="595"/>
    </row>
    <row r="32" spans="2:9">
      <c r="B32" s="590"/>
      <c r="C32" s="590"/>
      <c r="D32" s="590"/>
      <c r="E32" s="590"/>
      <c r="F32" s="590"/>
      <c r="G32" s="590"/>
      <c r="H32" s="590"/>
      <c r="I32" s="590"/>
    </row>
    <row r="33" spans="2:9">
      <c r="B33" s="289"/>
      <c r="C33" s="287"/>
      <c r="D33" s="287" t="s">
        <v>308</v>
      </c>
      <c r="E33" s="287" t="s">
        <v>286</v>
      </c>
      <c r="F33" s="287"/>
      <c r="G33" s="287"/>
      <c r="H33" s="288"/>
      <c r="I33" s="287"/>
    </row>
    <row r="34" spans="2:9" hidden="1">
      <c r="B34" s="287">
        <v>2004</v>
      </c>
      <c r="C34" s="287"/>
      <c r="D34" s="287">
        <f>C7</f>
        <v>833</v>
      </c>
      <c r="E34" s="287">
        <f>C8</f>
        <v>669</v>
      </c>
      <c r="F34" s="287"/>
      <c r="G34" s="287"/>
      <c r="H34" s="288"/>
      <c r="I34" s="287"/>
    </row>
    <row r="35" spans="2:9">
      <c r="B35" s="287">
        <v>2011</v>
      </c>
      <c r="C35" s="287"/>
      <c r="D35" s="287">
        <f>D7</f>
        <v>501</v>
      </c>
      <c r="E35" s="287">
        <f>D8</f>
        <v>506</v>
      </c>
      <c r="F35" s="287"/>
      <c r="G35" s="287"/>
      <c r="H35" s="288"/>
      <c r="I35" s="287"/>
    </row>
    <row r="36" spans="2:9">
      <c r="B36" s="287">
        <v>2012</v>
      </c>
      <c r="C36" s="287"/>
      <c r="D36" s="287">
        <f>E7</f>
        <v>413</v>
      </c>
      <c r="E36" s="287">
        <f>E8</f>
        <v>392</v>
      </c>
      <c r="F36" s="287"/>
      <c r="G36" s="287"/>
      <c r="H36" s="288"/>
      <c r="I36" s="287" t="s">
        <v>307</v>
      </c>
    </row>
    <row r="37" spans="2:9">
      <c r="B37" s="287">
        <v>2013</v>
      </c>
      <c r="C37" s="287"/>
      <c r="D37" s="287">
        <f>F7</f>
        <v>448</v>
      </c>
      <c r="E37" s="287">
        <f>F8</f>
        <v>420</v>
      </c>
      <c r="F37" s="287"/>
      <c r="G37" s="287"/>
      <c r="H37" s="288"/>
      <c r="I37" s="287"/>
    </row>
    <row r="38" spans="2:9">
      <c r="B38" s="287">
        <v>2014</v>
      </c>
      <c r="C38" s="287"/>
      <c r="D38" s="287">
        <f>G7</f>
        <v>586</v>
      </c>
      <c r="E38" s="287">
        <f>G8</f>
        <v>523</v>
      </c>
      <c r="F38" s="287"/>
      <c r="G38" s="287"/>
      <c r="H38" s="288"/>
      <c r="I38" s="287"/>
    </row>
    <row r="39" spans="2:9">
      <c r="B39" s="287">
        <v>2015</v>
      </c>
      <c r="C39" s="287"/>
      <c r="D39" s="287">
        <f>H7</f>
        <v>642</v>
      </c>
      <c r="E39" s="287">
        <f>H8</f>
        <v>650</v>
      </c>
      <c r="F39" s="287"/>
      <c r="G39" s="287"/>
      <c r="H39" s="288"/>
      <c r="I39" s="287"/>
    </row>
    <row r="40" spans="2:9">
      <c r="B40" s="287"/>
      <c r="C40" s="287"/>
      <c r="D40" s="287"/>
      <c r="E40" s="287"/>
      <c r="F40" s="287"/>
      <c r="G40" s="287"/>
      <c r="H40" s="288"/>
      <c r="I40" s="287"/>
    </row>
    <row r="41" spans="2:9">
      <c r="B41" s="287"/>
      <c r="C41" s="287"/>
      <c r="D41" s="287"/>
      <c r="E41" s="287"/>
      <c r="F41" s="287"/>
      <c r="G41" s="287"/>
      <c r="H41" s="288"/>
      <c r="I41" s="287"/>
    </row>
    <row r="42" spans="2:9">
      <c r="B42" s="287"/>
      <c r="C42" s="287"/>
      <c r="D42" s="287"/>
      <c r="E42" s="287"/>
      <c r="F42" s="287"/>
      <c r="G42" s="287"/>
      <c r="H42" s="288"/>
      <c r="I42" s="287"/>
    </row>
  </sheetData>
  <mergeCells count="7">
    <mergeCell ref="B32:I32"/>
    <mergeCell ref="B1:I2"/>
    <mergeCell ref="B4:B5"/>
    <mergeCell ref="C4:H4"/>
    <mergeCell ref="I4:I5"/>
    <mergeCell ref="B30:I30"/>
    <mergeCell ref="B31:I31"/>
  </mergeCells>
  <printOptions horizontalCentered="1"/>
  <pageMargins left="0.83" right="0.17" top="1" bottom="0.5" header="1" footer="0.5"/>
  <pageSetup paperSize="9" orientation="portrait" r:id="rId1"/>
  <headerFooter>
    <oddFooter>&amp;L&amp;"Arial Mon,Italic"Ãýìò õýðýã, çºð÷èë&amp;R&amp;P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opLeftCell="A28" workbookViewId="0">
      <selection activeCell="J40" sqref="J40"/>
    </sheetView>
  </sheetViews>
  <sheetFormatPr defaultRowHeight="12"/>
  <cols>
    <col min="1" max="1" width="4.5703125" style="292" customWidth="1"/>
    <col min="2" max="2" width="3.28515625" style="292" customWidth="1"/>
    <col min="3" max="3" width="38.5703125" style="292" customWidth="1"/>
    <col min="4" max="5" width="11.140625" style="292" customWidth="1"/>
    <col min="6" max="6" width="8.28515625" style="292" customWidth="1"/>
    <col min="7" max="7" width="11.42578125" style="292" customWidth="1"/>
    <col min="8" max="8" width="11.28515625" style="292" customWidth="1"/>
    <col min="9" max="9" width="9" style="292" customWidth="1"/>
    <col min="10" max="10" width="12.85546875" style="292" customWidth="1"/>
    <col min="11" max="12" width="16.42578125" style="292" bestFit="1" customWidth="1"/>
    <col min="13" max="16384" width="9.140625" style="292"/>
  </cols>
  <sheetData>
    <row r="1" spans="1:10" ht="16.5" customHeight="1">
      <c r="A1" s="291"/>
      <c r="B1" s="486" t="s">
        <v>309</v>
      </c>
      <c r="C1" s="486"/>
      <c r="D1" s="486"/>
      <c r="E1" s="486"/>
      <c r="F1" s="486"/>
      <c r="G1" s="486"/>
      <c r="H1" s="486"/>
      <c r="I1" s="486"/>
    </row>
    <row r="2" spans="1:10" ht="16.5" customHeight="1">
      <c r="A2" s="293"/>
      <c r="B2" s="293"/>
      <c r="C2" s="294"/>
      <c r="D2" s="295"/>
      <c r="E2" s="295"/>
      <c r="F2" s="487" t="s">
        <v>310</v>
      </c>
      <c r="G2" s="487"/>
      <c r="H2" s="487"/>
      <c r="I2" s="487"/>
    </row>
    <row r="3" spans="1:10" ht="14.25" customHeight="1">
      <c r="A3" s="296"/>
      <c r="B3" s="296"/>
      <c r="C3" s="297"/>
      <c r="D3" s="488" t="s">
        <v>311</v>
      </c>
      <c r="E3" s="488"/>
      <c r="F3" s="488"/>
      <c r="G3" s="488" t="s">
        <v>312</v>
      </c>
      <c r="H3" s="488"/>
      <c r="I3" s="488"/>
      <c r="J3" s="298"/>
    </row>
    <row r="4" spans="1:10" ht="15.75" customHeight="1">
      <c r="A4" s="296"/>
      <c r="B4" s="296"/>
      <c r="C4" s="296"/>
      <c r="D4" s="299" t="s">
        <v>313</v>
      </c>
      <c r="E4" s="299" t="s">
        <v>314</v>
      </c>
      <c r="F4" s="299" t="s">
        <v>0</v>
      </c>
      <c r="G4" s="299" t="s">
        <v>313</v>
      </c>
      <c r="H4" s="299" t="s">
        <v>314</v>
      </c>
      <c r="I4" s="299" t="s">
        <v>0</v>
      </c>
      <c r="J4" s="298"/>
    </row>
    <row r="5" spans="1:10" ht="12.75" customHeight="1">
      <c r="A5" s="300"/>
      <c r="B5" s="300"/>
      <c r="C5" s="300" t="s">
        <v>315</v>
      </c>
      <c r="D5" s="301"/>
      <c r="E5" s="301"/>
      <c r="F5" s="301"/>
      <c r="G5" s="301"/>
      <c r="H5" s="301"/>
      <c r="I5" s="301"/>
      <c r="J5" s="298"/>
    </row>
    <row r="6" spans="1:10" ht="18.75" customHeight="1">
      <c r="A6" s="302">
        <v>1</v>
      </c>
      <c r="B6" s="489" t="s">
        <v>316</v>
      </c>
      <c r="C6" s="489"/>
      <c r="D6" s="303">
        <v>73216376.599999994</v>
      </c>
      <c r="E6" s="303">
        <v>72411704</v>
      </c>
      <c r="F6" s="304">
        <v>98.900966372050718</v>
      </c>
      <c r="G6" s="305">
        <v>68959438</v>
      </c>
      <c r="H6" s="305">
        <v>65999297.600000001</v>
      </c>
      <c r="I6" s="306">
        <v>95.707418033192212</v>
      </c>
      <c r="J6" s="307"/>
    </row>
    <row r="7" spans="1:10" ht="18.75" customHeight="1">
      <c r="A7" s="308" t="s">
        <v>317</v>
      </c>
      <c r="B7" s="481" t="s">
        <v>318</v>
      </c>
      <c r="C7" s="481"/>
      <c r="D7" s="303">
        <v>73006359.299999997</v>
      </c>
      <c r="E7" s="303">
        <v>72162961.200000003</v>
      </c>
      <c r="F7" s="304">
        <v>98.844760774148071</v>
      </c>
      <c r="G7" s="305">
        <v>68918740</v>
      </c>
      <c r="H7" s="305">
        <v>65999067.600000001</v>
      </c>
      <c r="I7" s="306">
        <v>95.763601598055914</v>
      </c>
      <c r="J7" s="307"/>
    </row>
    <row r="8" spans="1:10" ht="18.75" customHeight="1">
      <c r="A8" s="308" t="s">
        <v>319</v>
      </c>
      <c r="B8" s="481" t="s">
        <v>320</v>
      </c>
      <c r="C8" s="481"/>
      <c r="D8" s="303">
        <v>72698928.5</v>
      </c>
      <c r="E8" s="303">
        <v>71749528.200000003</v>
      </c>
      <c r="F8" s="304">
        <v>98.694065621613674</v>
      </c>
      <c r="G8" s="305">
        <v>68505866.900000006</v>
      </c>
      <c r="H8" s="305">
        <v>65669298.600000001</v>
      </c>
      <c r="I8" s="306">
        <v>95.859379016193429</v>
      </c>
    </row>
    <row r="9" spans="1:10" ht="18.75" customHeight="1">
      <c r="A9" s="309"/>
      <c r="B9" s="308">
        <v>1</v>
      </c>
      <c r="C9" s="310" t="s">
        <v>321</v>
      </c>
      <c r="D9" s="303">
        <v>5385253.4000000004</v>
      </c>
      <c r="E9" s="303">
        <v>5362415.2</v>
      </c>
      <c r="F9" s="304">
        <v>99.575912249551706</v>
      </c>
      <c r="G9" s="305">
        <v>5882141.1000000006</v>
      </c>
      <c r="H9" s="305">
        <v>5379300.4999999991</v>
      </c>
      <c r="I9" s="306">
        <v>91.451401939338012</v>
      </c>
    </row>
    <row r="10" spans="1:10" ht="18.75" customHeight="1">
      <c r="A10" s="309"/>
      <c r="B10" s="309"/>
      <c r="C10" s="293" t="s">
        <v>322</v>
      </c>
      <c r="D10" s="304">
        <v>5385253.4000000004</v>
      </c>
      <c r="E10" s="304">
        <v>5362415.2</v>
      </c>
      <c r="F10" s="304">
        <v>99.575912249551706</v>
      </c>
      <c r="G10" s="306">
        <v>5882141.1000000006</v>
      </c>
      <c r="H10" s="306">
        <v>5379300.4999999991</v>
      </c>
      <c r="I10" s="306">
        <v>91.451401939338012</v>
      </c>
    </row>
    <row r="11" spans="1:10" ht="28.5" customHeight="1">
      <c r="A11" s="309"/>
      <c r="B11" s="309"/>
      <c r="C11" s="311" t="s">
        <v>323</v>
      </c>
      <c r="D11" s="304">
        <v>5030488.5999999996</v>
      </c>
      <c r="E11" s="304">
        <v>4843238.3</v>
      </c>
      <c r="F11" s="304">
        <v>96.277691594410925</v>
      </c>
      <c r="G11" s="306">
        <v>5314925</v>
      </c>
      <c r="H11" s="306">
        <v>4978890.9000000004</v>
      </c>
      <c r="I11" s="306">
        <v>93.677538253126812</v>
      </c>
    </row>
    <row r="12" spans="1:10" ht="21.75" customHeight="1">
      <c r="A12" s="309"/>
      <c r="B12" s="309"/>
      <c r="C12" s="312" t="s">
        <v>324</v>
      </c>
      <c r="D12" s="304">
        <v>208505.4</v>
      </c>
      <c r="E12" s="304">
        <v>331249.8</v>
      </c>
      <c r="F12" s="304">
        <v>158.86869117058839</v>
      </c>
      <c r="G12" s="306">
        <v>381642.7</v>
      </c>
      <c r="H12" s="306">
        <v>248875.6</v>
      </c>
      <c r="I12" s="306">
        <v>65.211675737541952</v>
      </c>
    </row>
    <row r="13" spans="1:10" ht="21.75" customHeight="1">
      <c r="A13" s="309"/>
      <c r="B13" s="309"/>
      <c r="C13" s="312" t="s">
        <v>325</v>
      </c>
      <c r="D13" s="304">
        <v>0</v>
      </c>
      <c r="E13" s="304">
        <v>221.2</v>
      </c>
      <c r="F13" s="304" t="s">
        <v>449</v>
      </c>
      <c r="G13" s="306">
        <v>0</v>
      </c>
      <c r="H13" s="306">
        <v>340.6</v>
      </c>
      <c r="I13" s="306" t="s">
        <v>449</v>
      </c>
    </row>
    <row r="14" spans="1:10" ht="42" customHeight="1">
      <c r="A14" s="309"/>
      <c r="B14" s="309"/>
      <c r="C14" s="311" t="s">
        <v>326</v>
      </c>
      <c r="D14" s="304">
        <v>16836.400000000001</v>
      </c>
      <c r="E14" s="304">
        <v>13506.5</v>
      </c>
      <c r="F14" s="304">
        <v>80.22201895892232</v>
      </c>
      <c r="G14" s="306">
        <v>19225.400000000001</v>
      </c>
      <c r="H14" s="306">
        <v>6253.8</v>
      </c>
      <c r="I14" s="306">
        <v>32.528842052701116</v>
      </c>
    </row>
    <row r="15" spans="1:10" ht="12.75" customHeight="1">
      <c r="A15" s="309"/>
      <c r="B15" s="309"/>
      <c r="C15" s="312" t="s">
        <v>327</v>
      </c>
      <c r="D15" s="304"/>
      <c r="E15" s="304"/>
      <c r="F15" s="304"/>
      <c r="G15" s="306"/>
      <c r="H15" s="306"/>
      <c r="I15" s="306"/>
    </row>
    <row r="16" spans="1:10" ht="12.75" customHeight="1">
      <c r="A16" s="309"/>
      <c r="B16" s="309"/>
      <c r="C16" s="312" t="s">
        <v>328</v>
      </c>
      <c r="D16" s="304">
        <v>129423</v>
      </c>
      <c r="E16" s="304">
        <v>174199.4</v>
      </c>
      <c r="F16" s="304">
        <v>134.59694181096097</v>
      </c>
      <c r="G16" s="306">
        <v>166348</v>
      </c>
      <c r="H16" s="306">
        <v>144939.6</v>
      </c>
      <c r="I16" s="306">
        <v>87.130353235386053</v>
      </c>
    </row>
    <row r="17" spans="1:9" ht="25.5" customHeight="1">
      <c r="A17" s="309"/>
      <c r="B17" s="309"/>
      <c r="C17" s="313" t="s">
        <v>329</v>
      </c>
      <c r="D17" s="304"/>
      <c r="E17" s="304"/>
      <c r="F17" s="304"/>
      <c r="G17" s="306"/>
      <c r="H17" s="306"/>
      <c r="I17" s="306"/>
    </row>
    <row r="18" spans="1:9" ht="17.25" customHeight="1">
      <c r="A18" s="309"/>
      <c r="B18" s="308">
        <v>2</v>
      </c>
      <c r="C18" s="314" t="s">
        <v>330</v>
      </c>
      <c r="D18" s="304">
        <v>176966.8</v>
      </c>
      <c r="E18" s="304">
        <v>264043.90000000002</v>
      </c>
      <c r="F18" s="304">
        <v>149.20533116946231</v>
      </c>
      <c r="G18" s="315">
        <v>267623.90000000002</v>
      </c>
      <c r="H18" s="315">
        <v>263882.09999999998</v>
      </c>
      <c r="I18" s="306">
        <v>98.601843856247498</v>
      </c>
    </row>
    <row r="19" spans="1:9" ht="16.5" customHeight="1">
      <c r="A19" s="309"/>
      <c r="B19" s="309"/>
      <c r="C19" s="312" t="s">
        <v>331</v>
      </c>
      <c r="D19" s="304">
        <v>167734.79999999999</v>
      </c>
      <c r="E19" s="304">
        <v>255951.2</v>
      </c>
      <c r="F19" s="304">
        <v>152.59278336993876</v>
      </c>
      <c r="G19" s="306">
        <v>257738</v>
      </c>
      <c r="H19" s="306">
        <v>255257.1</v>
      </c>
      <c r="I19" s="306">
        <v>99.037433362561984</v>
      </c>
    </row>
    <row r="20" spans="1:9" ht="16.5" customHeight="1">
      <c r="A20" s="309"/>
      <c r="B20" s="309"/>
      <c r="C20" s="312" t="s">
        <v>332</v>
      </c>
      <c r="D20" s="304">
        <v>9232</v>
      </c>
      <c r="E20" s="304">
        <v>8092.7</v>
      </c>
      <c r="F20" s="304">
        <v>87.659228769497403</v>
      </c>
      <c r="G20" s="306">
        <v>9885.9</v>
      </c>
      <c r="H20" s="306">
        <v>8625</v>
      </c>
      <c r="I20" s="306">
        <v>87.245470822079938</v>
      </c>
    </row>
    <row r="21" spans="1:9" ht="17.25" customHeight="1">
      <c r="A21" s="309"/>
      <c r="B21" s="308">
        <v>3</v>
      </c>
      <c r="C21" s="314" t="s">
        <v>333</v>
      </c>
      <c r="D21" s="303">
        <v>65506673.100000001</v>
      </c>
      <c r="E21" s="303">
        <v>64394727.100000001</v>
      </c>
      <c r="F21" s="304">
        <v>98.302545454716423</v>
      </c>
      <c r="G21" s="305">
        <v>60452953.200000003</v>
      </c>
      <c r="H21" s="305">
        <v>58122445.200000003</v>
      </c>
      <c r="I21" s="306">
        <v>96.14492282570572</v>
      </c>
    </row>
    <row r="22" spans="1:9" ht="17.25" customHeight="1">
      <c r="A22" s="309"/>
      <c r="B22" s="308"/>
      <c r="C22" s="314" t="s">
        <v>334</v>
      </c>
      <c r="D22" s="316"/>
      <c r="E22" s="316"/>
      <c r="F22" s="304" t="s">
        <v>449</v>
      </c>
      <c r="G22" s="317"/>
      <c r="H22" s="317"/>
      <c r="I22" s="306" t="s">
        <v>449</v>
      </c>
    </row>
    <row r="23" spans="1:9" ht="17.25" customHeight="1">
      <c r="A23" s="309"/>
      <c r="B23" s="309"/>
      <c r="C23" s="312" t="s">
        <v>335</v>
      </c>
      <c r="D23" s="316">
        <v>14342941.699999999</v>
      </c>
      <c r="E23" s="316">
        <v>14342941.699999999</v>
      </c>
      <c r="F23" s="304">
        <v>100</v>
      </c>
      <c r="G23" s="317">
        <v>15048298.6</v>
      </c>
      <c r="H23" s="317">
        <v>14183799.1</v>
      </c>
      <c r="I23" s="306">
        <v>94.25516782342423</v>
      </c>
    </row>
    <row r="24" spans="1:9" ht="21.75" customHeight="1">
      <c r="A24" s="309"/>
      <c r="B24" s="309"/>
      <c r="C24" s="318" t="s">
        <v>336</v>
      </c>
      <c r="D24" s="316">
        <v>9010170.6999999993</v>
      </c>
      <c r="E24" s="316">
        <v>7905237.7999999998</v>
      </c>
      <c r="F24" s="304">
        <v>87.736826118066773</v>
      </c>
      <c r="G24" s="317">
        <v>4567103.9000000004</v>
      </c>
      <c r="H24" s="317">
        <v>3504450.9</v>
      </c>
      <c r="I24" s="306">
        <v>76.732454017522997</v>
      </c>
    </row>
    <row r="25" spans="1:9" ht="17.25" customHeight="1">
      <c r="A25" s="309"/>
      <c r="B25" s="309"/>
      <c r="C25" s="312" t="s">
        <v>337</v>
      </c>
      <c r="D25" s="316">
        <v>42153560.700000003</v>
      </c>
      <c r="E25" s="316">
        <v>42146547.600000001</v>
      </c>
      <c r="F25" s="304">
        <v>99.983362971280371</v>
      </c>
      <c r="G25" s="317">
        <v>40837550.700000003</v>
      </c>
      <c r="H25" s="317">
        <v>40434195.200000003</v>
      </c>
      <c r="I25" s="306">
        <v>99.012292625081457</v>
      </c>
    </row>
    <row r="26" spans="1:9" ht="17.25" customHeight="1">
      <c r="A26" s="309"/>
      <c r="B26" s="308">
        <v>4</v>
      </c>
      <c r="C26" s="314" t="s">
        <v>338</v>
      </c>
      <c r="D26" s="303">
        <v>1630035.2</v>
      </c>
      <c r="E26" s="303">
        <v>1728342.0000000002</v>
      </c>
      <c r="F26" s="304">
        <v>106.03096178536515</v>
      </c>
      <c r="G26" s="305">
        <v>1903148.7</v>
      </c>
      <c r="H26" s="305">
        <v>1903670.7999999998</v>
      </c>
      <c r="I26" s="306">
        <v>100.02743348430944</v>
      </c>
    </row>
    <row r="27" spans="1:9" ht="17.25" customHeight="1">
      <c r="A27" s="309"/>
      <c r="B27" s="309"/>
      <c r="C27" s="312" t="s">
        <v>339</v>
      </c>
      <c r="D27" s="304">
        <v>242500.7</v>
      </c>
      <c r="E27" s="304">
        <v>240004.7</v>
      </c>
      <c r="F27" s="304">
        <v>98.970724620588726</v>
      </c>
      <c r="G27" s="306">
        <v>254344.7</v>
      </c>
      <c r="H27" s="306">
        <v>258923.5</v>
      </c>
      <c r="I27" s="306">
        <v>101.80023409176601</v>
      </c>
    </row>
    <row r="28" spans="1:9" ht="17.25" customHeight="1">
      <c r="A28" s="309"/>
      <c r="B28" s="309"/>
      <c r="C28" s="312" t="s">
        <v>340</v>
      </c>
      <c r="D28" s="304">
        <v>0</v>
      </c>
      <c r="E28" s="304">
        <v>0</v>
      </c>
      <c r="F28" s="304" t="s">
        <v>449</v>
      </c>
      <c r="G28" s="306">
        <v>0</v>
      </c>
      <c r="H28" s="306">
        <v>0</v>
      </c>
      <c r="I28" s="306" t="s">
        <v>449</v>
      </c>
    </row>
    <row r="29" spans="1:9" ht="27" customHeight="1">
      <c r="A29" s="309"/>
      <c r="B29" s="309"/>
      <c r="C29" s="313" t="s">
        <v>341</v>
      </c>
      <c r="D29" s="304">
        <v>387498.9</v>
      </c>
      <c r="E29" s="304">
        <v>435370.6</v>
      </c>
      <c r="F29" s="304">
        <v>112.35402216625646</v>
      </c>
      <c r="G29" s="306">
        <v>434529</v>
      </c>
      <c r="H29" s="306">
        <v>405944.6</v>
      </c>
      <c r="I29" s="306">
        <v>93.421750907304229</v>
      </c>
    </row>
    <row r="30" spans="1:9" ht="18.75" customHeight="1">
      <c r="A30" s="309"/>
      <c r="B30" s="309"/>
      <c r="C30" s="312" t="s">
        <v>342</v>
      </c>
      <c r="D30" s="304">
        <v>194926.7</v>
      </c>
      <c r="E30" s="304">
        <v>144917.4</v>
      </c>
      <c r="F30" s="304">
        <v>74.344561314586457</v>
      </c>
      <c r="G30" s="306">
        <v>213951.4</v>
      </c>
      <c r="H30" s="306">
        <v>161891.5</v>
      </c>
      <c r="I30" s="306">
        <v>75.667417927622822</v>
      </c>
    </row>
    <row r="31" spans="1:9" ht="32.25" customHeight="1">
      <c r="A31" s="309"/>
      <c r="B31" s="309"/>
      <c r="C31" s="313" t="s">
        <v>343</v>
      </c>
      <c r="D31" s="304">
        <v>519070.1</v>
      </c>
      <c r="E31" s="304">
        <v>565551.5</v>
      </c>
      <c r="F31" s="304">
        <v>108.95474426286546</v>
      </c>
      <c r="G31" s="306">
        <v>641112.19999999995</v>
      </c>
      <c r="H31" s="306">
        <v>545318.80000000005</v>
      </c>
      <c r="I31" s="306">
        <v>85.058247214762105</v>
      </c>
    </row>
    <row r="32" spans="1:9" ht="36.75" customHeight="1">
      <c r="A32" s="309"/>
      <c r="B32" s="309"/>
      <c r="C32" s="319" t="s">
        <v>344</v>
      </c>
      <c r="D32" s="304">
        <v>3141.9</v>
      </c>
      <c r="E32" s="304">
        <v>3330.8</v>
      </c>
      <c r="F32" s="304">
        <v>106.01228555969317</v>
      </c>
      <c r="G32" s="306">
        <v>13781.6</v>
      </c>
      <c r="H32" s="306">
        <v>2553.4</v>
      </c>
      <c r="I32" s="306">
        <v>18.527602020084753</v>
      </c>
    </row>
    <row r="33" spans="1:9" ht="12.75" customHeight="1">
      <c r="A33" s="309"/>
      <c r="B33" s="309"/>
      <c r="C33" s="313" t="s">
        <v>345</v>
      </c>
      <c r="D33" s="304">
        <v>18368.8</v>
      </c>
      <c r="E33" s="304">
        <v>9455.6</v>
      </c>
      <c r="F33" s="304">
        <v>51.476416532380995</v>
      </c>
      <c r="G33" s="306">
        <v>18324.5</v>
      </c>
      <c r="H33" s="306">
        <v>48729</v>
      </c>
      <c r="I33" s="306">
        <v>265.92267183279216</v>
      </c>
    </row>
    <row r="34" spans="1:9" ht="24">
      <c r="A34" s="309"/>
      <c r="B34" s="309"/>
      <c r="C34" s="313" t="s">
        <v>346</v>
      </c>
      <c r="D34" s="304">
        <v>15299.8</v>
      </c>
      <c r="E34" s="304">
        <v>62494</v>
      </c>
      <c r="F34" s="304">
        <v>408.46285572360426</v>
      </c>
      <c r="G34" s="306">
        <v>36133.300000000003</v>
      </c>
      <c r="H34" s="306">
        <v>103192</v>
      </c>
      <c r="I34" s="306">
        <v>285.58697932378163</v>
      </c>
    </row>
    <row r="35" spans="1:9" ht="12.75" customHeight="1">
      <c r="A35" s="309"/>
      <c r="B35" s="309"/>
      <c r="C35" s="312" t="s">
        <v>347</v>
      </c>
      <c r="D35" s="304"/>
      <c r="E35" s="304"/>
      <c r="F35" s="304"/>
      <c r="G35" s="306"/>
      <c r="H35" s="306"/>
      <c r="I35" s="306"/>
    </row>
    <row r="36" spans="1:9" ht="30" customHeight="1">
      <c r="A36" s="309"/>
      <c r="B36" s="309"/>
      <c r="C36" s="313" t="s">
        <v>348</v>
      </c>
      <c r="D36" s="304">
        <v>35646</v>
      </c>
      <c r="E36" s="304">
        <v>17252.400000000001</v>
      </c>
      <c r="F36" s="304">
        <v>48.399259383942102</v>
      </c>
      <c r="G36" s="306">
        <v>31127</v>
      </c>
      <c r="H36" s="306">
        <v>25908.1</v>
      </c>
      <c r="I36" s="306">
        <v>83.233527162913219</v>
      </c>
    </row>
    <row r="37" spans="1:9" ht="15" customHeight="1">
      <c r="A37" s="309"/>
      <c r="B37" s="309"/>
      <c r="C37" s="312" t="s">
        <v>349</v>
      </c>
      <c r="D37" s="304">
        <v>3565</v>
      </c>
      <c r="E37" s="304">
        <v>1222.2</v>
      </c>
      <c r="F37" s="304">
        <v>34.28330995792426</v>
      </c>
      <c r="G37" s="306">
        <v>2820.4</v>
      </c>
      <c r="H37" s="306">
        <v>169151.5</v>
      </c>
      <c r="I37" s="306">
        <v>5997.4294426322513</v>
      </c>
    </row>
    <row r="38" spans="1:9" ht="15" customHeight="1">
      <c r="A38" s="309"/>
      <c r="B38" s="309"/>
      <c r="C38" s="312" t="s">
        <v>350</v>
      </c>
      <c r="D38" s="304">
        <v>210017.3</v>
      </c>
      <c r="E38" s="304">
        <v>248742.8</v>
      </c>
      <c r="F38" s="304">
        <v>118.43919524724869</v>
      </c>
      <c r="G38" s="306">
        <v>257024.6</v>
      </c>
      <c r="H38" s="306">
        <v>182058.4</v>
      </c>
      <c r="I38" s="306">
        <v>70.833064228093335</v>
      </c>
    </row>
    <row r="39" spans="1:9" ht="15" customHeight="1">
      <c r="A39" s="308" t="s">
        <v>351</v>
      </c>
      <c r="B39" s="482" t="s">
        <v>352</v>
      </c>
      <c r="C39" s="482"/>
      <c r="D39" s="303">
        <v>307430.8</v>
      </c>
      <c r="E39" s="303">
        <v>413433</v>
      </c>
      <c r="F39" s="304">
        <v>134.48001956863138</v>
      </c>
      <c r="G39" s="305">
        <v>412873.1</v>
      </c>
      <c r="H39" s="305">
        <v>329769</v>
      </c>
      <c r="I39" s="306">
        <v>79.871757205785514</v>
      </c>
    </row>
    <row r="40" spans="1:9" ht="15" customHeight="1">
      <c r="A40" s="309"/>
      <c r="B40" s="309"/>
      <c r="C40" s="312" t="s">
        <v>353</v>
      </c>
      <c r="D40" s="320"/>
      <c r="E40" s="320"/>
      <c r="F40" s="304" t="s">
        <v>449</v>
      </c>
      <c r="G40" s="321"/>
      <c r="H40" s="321"/>
      <c r="I40" s="306" t="s">
        <v>449</v>
      </c>
    </row>
    <row r="41" spans="1:9" ht="15" customHeight="1">
      <c r="A41" s="309"/>
      <c r="B41" s="309"/>
      <c r="C41" s="312" t="s">
        <v>354</v>
      </c>
      <c r="D41" s="304">
        <v>304430.8</v>
      </c>
      <c r="E41" s="304">
        <v>323070.09999999998</v>
      </c>
      <c r="F41" s="304">
        <v>106.12267221319263</v>
      </c>
      <c r="G41" s="306">
        <v>403404</v>
      </c>
      <c r="H41" s="306">
        <v>303887.8</v>
      </c>
      <c r="I41" s="306">
        <v>75.330884175665091</v>
      </c>
    </row>
    <row r="42" spans="1:9" ht="15" customHeight="1">
      <c r="A42" s="309"/>
      <c r="B42" s="309"/>
      <c r="C42" s="312" t="s">
        <v>355</v>
      </c>
      <c r="D42" s="304">
        <v>3000</v>
      </c>
      <c r="E42" s="304">
        <v>90362.9</v>
      </c>
      <c r="F42" s="304">
        <v>3012.0966666666664</v>
      </c>
      <c r="G42" s="306">
        <v>9469.1</v>
      </c>
      <c r="H42" s="306">
        <v>25881.200000000001</v>
      </c>
      <c r="I42" s="306">
        <v>273.32270226315069</v>
      </c>
    </row>
    <row r="43" spans="1:9" ht="15" customHeight="1">
      <c r="A43" s="308" t="s">
        <v>356</v>
      </c>
      <c r="B43" s="314" t="s">
        <v>357</v>
      </c>
      <c r="C43" s="308"/>
      <c r="D43" s="304">
        <v>29750</v>
      </c>
      <c r="E43" s="304">
        <v>28909</v>
      </c>
      <c r="F43" s="304">
        <v>97.173109243697482</v>
      </c>
      <c r="G43" s="315">
        <v>40698</v>
      </c>
      <c r="H43" s="315">
        <v>230</v>
      </c>
      <c r="I43" s="306">
        <v>0.56513833603616892</v>
      </c>
    </row>
    <row r="44" spans="1:9" ht="10.5" customHeight="1">
      <c r="A44" s="308"/>
      <c r="B44" s="483" t="s">
        <v>358</v>
      </c>
      <c r="C44" s="483"/>
      <c r="D44" s="304"/>
      <c r="E44" s="304"/>
      <c r="F44" s="304"/>
      <c r="G44" s="306"/>
      <c r="H44" s="306"/>
      <c r="I44" s="306"/>
    </row>
    <row r="45" spans="1:9" ht="12.75" customHeight="1">
      <c r="A45" s="308"/>
      <c r="B45" s="309">
        <v>1</v>
      </c>
      <c r="C45" s="312" t="s">
        <v>359</v>
      </c>
      <c r="D45" s="322">
        <v>31441366.699999999</v>
      </c>
      <c r="E45" s="322">
        <v>30672127.800000001</v>
      </c>
      <c r="F45" s="304">
        <v>97.553417739948316</v>
      </c>
      <c r="G45" s="323">
        <v>33716953.5</v>
      </c>
      <c r="H45" s="324">
        <v>32884460.800000001</v>
      </c>
      <c r="I45" s="306">
        <v>97.530937366568423</v>
      </c>
    </row>
    <row r="46" spans="1:9" ht="13.5" customHeight="1">
      <c r="A46" s="293"/>
      <c r="B46" s="319">
        <v>2</v>
      </c>
      <c r="C46" s="313" t="s">
        <v>360</v>
      </c>
      <c r="D46" s="325">
        <v>282972.3</v>
      </c>
      <c r="E46" s="325">
        <v>2760492</v>
      </c>
      <c r="F46" s="304">
        <v>975.53435442267664</v>
      </c>
      <c r="G46" s="326">
        <v>3034525.8</v>
      </c>
      <c r="H46" s="327">
        <v>2959601.5</v>
      </c>
      <c r="I46" s="306">
        <v>97.530938771388932</v>
      </c>
    </row>
    <row r="47" spans="1:9" ht="15.75" customHeight="1">
      <c r="A47" s="293"/>
      <c r="B47" s="319">
        <v>3</v>
      </c>
      <c r="C47" s="313" t="s">
        <v>361</v>
      </c>
      <c r="D47" s="328">
        <v>640699.9</v>
      </c>
      <c r="E47" s="325">
        <v>595544.1</v>
      </c>
      <c r="F47" s="304">
        <v>92.952113774327103</v>
      </c>
      <c r="G47" s="326">
        <v>681630.2</v>
      </c>
      <c r="H47" s="327">
        <v>628667.19999999995</v>
      </c>
      <c r="I47" s="306">
        <v>92.229951079045506</v>
      </c>
    </row>
    <row r="48" spans="1:9" ht="13.5" customHeight="1">
      <c r="A48" s="293"/>
      <c r="B48" s="319">
        <v>4</v>
      </c>
      <c r="C48" s="313" t="s">
        <v>362</v>
      </c>
      <c r="D48" s="328">
        <v>13137577.800000001</v>
      </c>
      <c r="E48" s="328">
        <v>11224413.300000001</v>
      </c>
      <c r="F48" s="304">
        <v>85.437463974523524</v>
      </c>
      <c r="G48" s="326">
        <v>12432621.800000001</v>
      </c>
      <c r="H48" s="326">
        <v>10684541.1</v>
      </c>
      <c r="I48" s="306">
        <v>85.939565056181465</v>
      </c>
    </row>
    <row r="49" spans="1:10" ht="12" hidden="1" customHeight="1">
      <c r="A49" s="293"/>
      <c r="B49" s="319">
        <v>6</v>
      </c>
      <c r="C49" s="313" t="s">
        <v>363</v>
      </c>
      <c r="D49" s="329"/>
      <c r="E49" s="329"/>
      <c r="F49" s="304" t="e">
        <v>#DIV/0!</v>
      </c>
      <c r="G49" s="330"/>
      <c r="H49" s="330"/>
      <c r="I49" s="306" t="e">
        <v>#DIV/0!</v>
      </c>
    </row>
    <row r="50" spans="1:10" ht="12.75" customHeight="1">
      <c r="A50" s="293"/>
      <c r="B50" s="319">
        <v>7</v>
      </c>
      <c r="C50" s="313" t="s">
        <v>364</v>
      </c>
      <c r="D50" s="322">
        <v>17293159.899999999</v>
      </c>
      <c r="E50" s="322">
        <v>13327835.4</v>
      </c>
      <c r="F50" s="304">
        <v>77.069983028376441</v>
      </c>
      <c r="G50" s="327">
        <v>14784007.9</v>
      </c>
      <c r="H50" s="327">
        <v>13270400.199999999</v>
      </c>
      <c r="I50" s="306">
        <v>89.761858149439959</v>
      </c>
    </row>
    <row r="51" spans="1:10" ht="14.25" customHeight="1">
      <c r="A51" s="293"/>
      <c r="B51" s="319">
        <v>8</v>
      </c>
      <c r="C51" s="313" t="s">
        <v>365</v>
      </c>
      <c r="D51" s="322">
        <v>12445543.5</v>
      </c>
      <c r="E51" s="322">
        <v>10564399.9</v>
      </c>
      <c r="F51" s="304">
        <v>84.88500241070227</v>
      </c>
      <c r="G51" s="331">
        <v>5978344.0999999996</v>
      </c>
      <c r="H51" s="327">
        <v>4713883</v>
      </c>
      <c r="I51" s="306">
        <v>78.849308791041324</v>
      </c>
    </row>
    <row r="52" spans="1:10" ht="19.5" hidden="1" customHeight="1" thickBot="1">
      <c r="A52" s="332"/>
      <c r="B52" s="333"/>
      <c r="C52" s="334" t="s">
        <v>366</v>
      </c>
      <c r="D52" s="335"/>
      <c r="E52" s="335"/>
      <c r="F52" s="336" t="e">
        <v>#DIV/0!</v>
      </c>
      <c r="G52" s="337"/>
      <c r="H52" s="337"/>
      <c r="I52" s="338" t="e">
        <v>#DIV/0!</v>
      </c>
    </row>
    <row r="53" spans="1:10" hidden="1">
      <c r="A53" s="293"/>
      <c r="B53" s="293"/>
      <c r="C53" s="339" t="s">
        <v>367</v>
      </c>
      <c r="D53" s="340"/>
      <c r="E53" s="328"/>
      <c r="F53" s="341" t="e">
        <v>#DIV/0!</v>
      </c>
      <c r="G53" s="342"/>
      <c r="H53" s="343"/>
      <c r="I53" s="344" t="e">
        <v>#DIV/0!</v>
      </c>
    </row>
    <row r="54" spans="1:10" hidden="1">
      <c r="A54" s="293"/>
      <c r="B54" s="293"/>
      <c r="C54" s="339" t="s">
        <v>368</v>
      </c>
      <c r="D54" s="345"/>
      <c r="E54" s="325"/>
      <c r="F54" s="346" t="e">
        <v>#DIV/0!</v>
      </c>
      <c r="G54" s="347"/>
      <c r="H54" s="307"/>
      <c r="I54" s="348" t="e">
        <v>#DIV/0!</v>
      </c>
    </row>
    <row r="55" spans="1:10" ht="12.75" thickBot="1">
      <c r="A55" s="349"/>
      <c r="B55" s="349"/>
      <c r="C55" s="349"/>
      <c r="D55" s="350">
        <v>75241320.099999994</v>
      </c>
      <c r="E55" s="350">
        <v>69144812.5</v>
      </c>
      <c r="F55" s="351">
        <v>91.897394155369156</v>
      </c>
      <c r="G55" s="352">
        <v>70628083.299999997</v>
      </c>
      <c r="H55" s="352">
        <v>65141553.799999997</v>
      </c>
      <c r="I55" s="353">
        <v>92.231801793777407</v>
      </c>
    </row>
    <row r="56" spans="1:10" ht="13.5" customHeight="1">
      <c r="D56" s="484"/>
      <c r="E56" s="484"/>
      <c r="F56" s="484"/>
      <c r="G56" s="484"/>
      <c r="H56" s="484"/>
      <c r="I56" s="484"/>
    </row>
    <row r="57" spans="1:10">
      <c r="G57" s="354"/>
      <c r="H57" s="354"/>
    </row>
    <row r="58" spans="1:10" ht="23.25" hidden="1" customHeight="1">
      <c r="C58" s="355"/>
    </row>
    <row r="59" spans="1:10" ht="57" hidden="1" customHeight="1">
      <c r="C59" s="1"/>
      <c r="D59" s="1"/>
      <c r="E59" s="1"/>
      <c r="F59" s="1"/>
      <c r="G59" s="1"/>
      <c r="H59" s="1"/>
      <c r="I59" s="1"/>
    </row>
    <row r="60" spans="1:10" ht="137.25" hidden="1" customHeight="1">
      <c r="C60" s="1"/>
      <c r="D60" s="1"/>
      <c r="E60" s="1"/>
      <c r="F60" s="1"/>
      <c r="G60" s="1"/>
      <c r="H60" s="1"/>
      <c r="I60" s="1"/>
      <c r="J60" s="356"/>
    </row>
    <row r="61" spans="1:10" ht="127.5" hidden="1" customHeight="1">
      <c r="C61" s="1"/>
      <c r="D61" s="1"/>
      <c r="E61" s="1"/>
      <c r="F61" s="1"/>
      <c r="G61" s="1"/>
      <c r="H61" s="1"/>
      <c r="I61" s="1"/>
      <c r="J61" s="356"/>
    </row>
    <row r="62" spans="1:10" ht="81.75" hidden="1" customHeight="1">
      <c r="C62" s="1"/>
      <c r="D62" s="1"/>
      <c r="E62" s="1"/>
      <c r="F62" s="1"/>
      <c r="G62" s="1"/>
      <c r="H62" s="1"/>
      <c r="I62" s="1"/>
      <c r="J62" s="357"/>
    </row>
    <row r="63" spans="1:10" ht="27" hidden="1" customHeight="1">
      <c r="C63" s="358"/>
      <c r="D63" s="359"/>
      <c r="E63" s="359"/>
      <c r="F63" s="359"/>
      <c r="G63" s="359"/>
      <c r="H63" s="359"/>
      <c r="I63" s="359"/>
      <c r="J63" s="357"/>
    </row>
    <row r="64" spans="1:10" ht="50.25" hidden="1" customHeight="1">
      <c r="C64" s="1"/>
      <c r="D64" s="1"/>
      <c r="E64" s="1"/>
      <c r="F64" s="1"/>
      <c r="G64" s="1"/>
      <c r="H64" s="1"/>
      <c r="I64" s="1"/>
      <c r="J64" s="357"/>
    </row>
    <row r="65" spans="3:9" s="360" customFormat="1" ht="63.75" hidden="1" customHeight="1">
      <c r="C65" s="1"/>
      <c r="D65" s="1"/>
      <c r="E65" s="1"/>
      <c r="F65" s="1"/>
      <c r="G65" s="1"/>
      <c r="H65" s="1"/>
      <c r="I65" s="1"/>
    </row>
    <row r="66" spans="3:9" ht="27" hidden="1" customHeight="1">
      <c r="C66" s="1"/>
      <c r="D66" s="1"/>
      <c r="E66" s="1"/>
      <c r="F66" s="1"/>
      <c r="G66" s="1"/>
      <c r="H66" s="1"/>
      <c r="I66" s="1"/>
    </row>
    <row r="67" spans="3:9" ht="28.5" hidden="1" customHeight="1">
      <c r="C67" s="485"/>
      <c r="D67" s="485"/>
      <c r="E67" s="485"/>
      <c r="F67" s="485"/>
      <c r="G67" s="485"/>
      <c r="H67" s="485"/>
      <c r="I67" s="485"/>
    </row>
    <row r="68" spans="3:9" ht="46.5" hidden="1" customHeight="1">
      <c r="C68" s="1"/>
      <c r="D68" s="1"/>
      <c r="E68" s="1"/>
      <c r="F68" s="1"/>
      <c r="G68" s="1"/>
      <c r="H68" s="1"/>
      <c r="I68" s="1"/>
    </row>
    <row r="69" spans="3:9" ht="59.25" hidden="1" customHeight="1">
      <c r="C69" s="1"/>
      <c r="D69" s="1"/>
      <c r="E69" s="1"/>
      <c r="F69" s="1"/>
      <c r="G69" s="1"/>
      <c r="H69" s="1"/>
      <c r="I69" s="1"/>
    </row>
    <row r="70" spans="3:9" hidden="1"/>
    <row r="71" spans="3:9" hidden="1">
      <c r="C71" s="485"/>
      <c r="D71" s="485"/>
      <c r="E71" s="485"/>
      <c r="F71" s="485"/>
      <c r="G71" s="485"/>
      <c r="H71" s="485"/>
      <c r="I71" s="485"/>
    </row>
    <row r="72" spans="3:9" ht="103.5" hidden="1" customHeight="1">
      <c r="C72" s="1"/>
      <c r="D72" s="1"/>
      <c r="E72" s="1"/>
      <c r="F72" s="1"/>
      <c r="G72" s="1"/>
      <c r="H72" s="1"/>
      <c r="I72" s="1"/>
    </row>
    <row r="73" spans="3:9" hidden="1"/>
    <row r="74" spans="3:9" hidden="1"/>
    <row r="75" spans="3:9" hidden="1"/>
    <row r="76" spans="3:9" hidden="1"/>
    <row r="77" spans="3:9" hidden="1"/>
    <row r="78" spans="3:9" hidden="1"/>
    <row r="79" spans="3:9" hidden="1"/>
    <row r="80" spans="3:9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0:10" hidden="1"/>
    <row r="98" spans="10:10" hidden="1"/>
    <row r="99" spans="10:10" hidden="1"/>
    <row r="100" spans="10:10" hidden="1"/>
    <row r="101" spans="10:10" hidden="1"/>
    <row r="102" spans="10:10" hidden="1"/>
    <row r="103" spans="10:10" hidden="1"/>
    <row r="104" spans="10:10" hidden="1"/>
    <row r="105" spans="10:10" hidden="1"/>
    <row r="106" spans="10:10" hidden="1"/>
    <row r="107" spans="10:10" hidden="1"/>
    <row r="108" spans="10:10" hidden="1"/>
    <row r="109" spans="10:10" hidden="1"/>
    <row r="110" spans="10:10" hidden="1"/>
    <row r="111" spans="10:10">
      <c r="J111" s="361"/>
    </row>
    <row r="113" spans="7:12" ht="15">
      <c r="G113" s="362"/>
      <c r="H113" s="354"/>
      <c r="J113" s="354"/>
      <c r="K113" s="363"/>
      <c r="L113" s="363"/>
    </row>
    <row r="117" spans="7:12">
      <c r="K117" s="364"/>
      <c r="L117" s="364"/>
    </row>
  </sheetData>
  <mergeCells count="18">
    <mergeCell ref="B7:C7"/>
    <mergeCell ref="B1:I1"/>
    <mergeCell ref="F2:I2"/>
    <mergeCell ref="D3:F3"/>
    <mergeCell ref="G3:I3"/>
    <mergeCell ref="B6:C6"/>
    <mergeCell ref="C72:I72"/>
    <mergeCell ref="B8:C8"/>
    <mergeCell ref="B39:C39"/>
    <mergeCell ref="B44:C44"/>
    <mergeCell ref="D56:I56"/>
    <mergeCell ref="C59:I60"/>
    <mergeCell ref="C61:I62"/>
    <mergeCell ref="C64:I65"/>
    <mergeCell ref="C66:I66"/>
    <mergeCell ref="C67:I67"/>
    <mergeCell ref="C68:I69"/>
    <mergeCell ref="C71:I71"/>
  </mergeCells>
  <printOptions horizontalCentered="1"/>
  <pageMargins left="0.73" right="0.26" top="0.55000000000000004" bottom="0.23622047244094499" header="0.34" footer="0.196850393700787"/>
  <pageSetup paperSize="9" scale="85" orientation="portrait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"/>
  <sheetViews>
    <sheetView workbookViewId="0">
      <selection activeCell="H7" sqref="H7:P7"/>
    </sheetView>
  </sheetViews>
  <sheetFormatPr defaultRowHeight="12"/>
  <cols>
    <col min="1" max="1" width="4.5703125" style="365" customWidth="1"/>
    <col min="2" max="2" width="49.140625" style="365" customWidth="1"/>
    <col min="3" max="3" width="6.28515625" style="365" customWidth="1"/>
    <col min="4" max="4" width="17.85546875" style="365" customWidth="1"/>
    <col min="5" max="5" width="16.42578125" style="365" customWidth="1"/>
    <col min="6" max="6" width="14.7109375" style="365" customWidth="1"/>
    <col min="7" max="7" width="11.42578125" style="365" customWidth="1"/>
    <col min="8" max="8" width="11.140625" style="365" customWidth="1"/>
    <col min="9" max="9" width="10" style="365" bestFit="1" customWidth="1"/>
    <col min="10" max="10" width="10.28515625" style="365" hidden="1" customWidth="1"/>
    <col min="11" max="15" width="9.140625" style="365" hidden="1" customWidth="1"/>
    <col min="16" max="17" width="9.140625" style="365"/>
    <col min="18" max="18" width="11.42578125" style="365" customWidth="1"/>
    <col min="19" max="19" width="12.42578125" style="365" customWidth="1"/>
    <col min="20" max="16384" width="9.140625" style="365"/>
  </cols>
  <sheetData>
    <row r="1" spans="1:9" ht="16.5" customHeight="1">
      <c r="C1" s="495"/>
      <c r="D1" s="495"/>
      <c r="E1" s="495"/>
      <c r="F1" s="495"/>
    </row>
    <row r="2" spans="1:9" ht="16.5" customHeight="1">
      <c r="A2" s="366"/>
      <c r="B2" s="496" t="s">
        <v>369</v>
      </c>
      <c r="C2" s="496"/>
      <c r="D2" s="496"/>
      <c r="E2" s="496"/>
      <c r="F2" s="496"/>
      <c r="G2" s="496"/>
      <c r="H2" s="366"/>
      <c r="I2" s="366"/>
    </row>
    <row r="3" spans="1:9" ht="14.25" customHeight="1">
      <c r="A3" s="367"/>
      <c r="B3" s="367"/>
      <c r="C3" s="368"/>
      <c r="D3" s="368"/>
      <c r="E3" s="368"/>
      <c r="F3" s="368"/>
      <c r="G3" s="367"/>
      <c r="H3" s="366"/>
      <c r="I3" s="366"/>
    </row>
    <row r="4" spans="1:9" ht="19.5" customHeight="1">
      <c r="A4" s="492"/>
      <c r="B4" s="492"/>
      <c r="C4" s="492" t="s">
        <v>370</v>
      </c>
      <c r="D4" s="494" t="s">
        <v>371</v>
      </c>
      <c r="E4" s="494"/>
      <c r="F4" s="494"/>
      <c r="G4" s="367"/>
      <c r="H4" s="366"/>
      <c r="I4" s="366"/>
    </row>
    <row r="5" spans="1:9" ht="15.75" customHeight="1">
      <c r="A5" s="493"/>
      <c r="B5" s="493"/>
      <c r="C5" s="493"/>
      <c r="D5" s="369" t="s">
        <v>313</v>
      </c>
      <c r="E5" s="369" t="s">
        <v>314</v>
      </c>
      <c r="F5" s="369" t="s">
        <v>0</v>
      </c>
      <c r="G5" s="367"/>
      <c r="H5" s="366"/>
      <c r="I5" s="366"/>
    </row>
    <row r="6" spans="1:9" ht="12.75" customHeight="1">
      <c r="A6" s="370"/>
      <c r="B6" s="370"/>
      <c r="C6" s="371" t="s">
        <v>372</v>
      </c>
      <c r="D6" s="372"/>
      <c r="E6" s="372"/>
      <c r="F6" s="372"/>
      <c r="G6" s="367"/>
      <c r="H6" s="366"/>
      <c r="I6" s="366"/>
    </row>
    <row r="7" spans="1:9">
      <c r="A7" s="373">
        <v>1</v>
      </c>
      <c r="B7" s="374" t="s">
        <v>373</v>
      </c>
      <c r="C7" s="373">
        <v>1</v>
      </c>
      <c r="D7" s="375">
        <f>SUM(D8,D32)</f>
        <v>9720069.8000000007</v>
      </c>
      <c r="E7" s="375">
        <f>SUM(E8,E32)</f>
        <v>9019079.7999999989</v>
      </c>
      <c r="F7" s="375">
        <f t="shared" ref="F7:F25" si="0">E7/D7*100</f>
        <v>92.788220512572835</v>
      </c>
      <c r="G7" s="367"/>
      <c r="H7" s="366"/>
      <c r="I7" s="366"/>
    </row>
    <row r="8" spans="1:9" ht="18.75" customHeight="1">
      <c r="A8" s="376">
        <v>1</v>
      </c>
      <c r="B8" s="377" t="s">
        <v>374</v>
      </c>
      <c r="C8" s="378">
        <v>2</v>
      </c>
      <c r="D8" s="379">
        <f>SUM(D9:D31)</f>
        <v>8506484.8000000007</v>
      </c>
      <c r="E8" s="379">
        <f>SUM(E9:E31)</f>
        <v>7876892.3999999994</v>
      </c>
      <c r="F8" s="379">
        <f t="shared" si="0"/>
        <v>92.598677188020119</v>
      </c>
      <c r="G8" s="367"/>
      <c r="H8" s="366"/>
      <c r="I8" s="366"/>
    </row>
    <row r="9" spans="1:9" ht="18.75" customHeight="1">
      <c r="A9" s="376"/>
      <c r="B9" s="380" t="s">
        <v>375</v>
      </c>
      <c r="C9" s="378">
        <v>3</v>
      </c>
      <c r="D9" s="381">
        <v>0</v>
      </c>
      <c r="E9" s="381">
        <v>340.6</v>
      </c>
      <c r="F9" s="381" t="s">
        <v>449</v>
      </c>
      <c r="G9" s="367"/>
      <c r="H9" s="366"/>
      <c r="I9" s="366"/>
    </row>
    <row r="10" spans="1:9" ht="18.75" customHeight="1">
      <c r="A10" s="370"/>
      <c r="B10" s="380" t="s">
        <v>376</v>
      </c>
      <c r="C10" s="378">
        <v>4</v>
      </c>
      <c r="D10" s="381">
        <v>381642.7</v>
      </c>
      <c r="E10" s="381">
        <v>248875.6</v>
      </c>
      <c r="F10" s="381">
        <f t="shared" si="0"/>
        <v>65.211675737541952</v>
      </c>
      <c r="G10" s="367"/>
      <c r="H10" s="366"/>
      <c r="I10" s="366"/>
    </row>
    <row r="11" spans="1:9" ht="18.75" customHeight="1">
      <c r="A11" s="370"/>
      <c r="B11" s="380" t="s">
        <v>377</v>
      </c>
      <c r="C11" s="378">
        <v>5</v>
      </c>
      <c r="D11" s="381">
        <v>19225.400000000001</v>
      </c>
      <c r="E11" s="381">
        <v>6253.8</v>
      </c>
      <c r="F11" s="381">
        <f t="shared" si="0"/>
        <v>32.528842052701116</v>
      </c>
      <c r="G11" s="367"/>
      <c r="H11" s="366"/>
      <c r="I11" s="366"/>
    </row>
    <row r="12" spans="1:9" ht="18.75" customHeight="1">
      <c r="A12" s="370"/>
      <c r="B12" s="380" t="s">
        <v>378</v>
      </c>
      <c r="C12" s="378">
        <v>6</v>
      </c>
      <c r="D12" s="381">
        <v>166348</v>
      </c>
      <c r="E12" s="381">
        <v>144939.6</v>
      </c>
      <c r="F12" s="381">
        <f t="shared" si="0"/>
        <v>87.130353235386053</v>
      </c>
      <c r="G12" s="367"/>
      <c r="H12" s="366"/>
      <c r="I12" s="366"/>
    </row>
    <row r="13" spans="1:9" ht="28.5" customHeight="1">
      <c r="A13" s="370"/>
      <c r="B13" s="382" t="s">
        <v>379</v>
      </c>
      <c r="C13" s="378">
        <v>7</v>
      </c>
      <c r="D13" s="383">
        <v>5314925</v>
      </c>
      <c r="E13" s="367">
        <v>4978890.9000000004</v>
      </c>
      <c r="F13" s="383">
        <f t="shared" si="0"/>
        <v>93.677538253126812</v>
      </c>
      <c r="G13" s="367"/>
      <c r="I13" s="366"/>
    </row>
    <row r="14" spans="1:9" ht="21.75" customHeight="1">
      <c r="A14" s="370"/>
      <c r="B14" s="380" t="s">
        <v>380</v>
      </c>
      <c r="C14" s="378">
        <v>8</v>
      </c>
      <c r="D14" s="381">
        <v>257738</v>
      </c>
      <c r="E14" s="381">
        <v>255257.1</v>
      </c>
      <c r="F14" s="381">
        <f t="shared" si="0"/>
        <v>99.037433362561984</v>
      </c>
      <c r="G14" s="367"/>
      <c r="I14" s="366"/>
    </row>
    <row r="15" spans="1:9" ht="21.75" customHeight="1">
      <c r="A15" s="370"/>
      <c r="B15" s="380" t="s">
        <v>381</v>
      </c>
      <c r="C15" s="378">
        <v>9</v>
      </c>
      <c r="D15" s="381">
        <v>9885.9</v>
      </c>
      <c r="E15" s="381">
        <v>8625</v>
      </c>
      <c r="F15" s="381">
        <f t="shared" si="0"/>
        <v>87.245470822079938</v>
      </c>
      <c r="G15" s="367"/>
      <c r="H15" s="366"/>
      <c r="I15" s="366"/>
    </row>
    <row r="16" spans="1:9" ht="34.5" customHeight="1">
      <c r="A16" s="370"/>
      <c r="B16" s="380" t="s">
        <v>382</v>
      </c>
      <c r="C16" s="378">
        <v>10</v>
      </c>
      <c r="D16" s="381">
        <v>254344.7</v>
      </c>
      <c r="E16" s="381">
        <v>258923.5</v>
      </c>
      <c r="F16" s="381">
        <f t="shared" si="0"/>
        <v>101.80023409176601</v>
      </c>
      <c r="G16" s="367"/>
      <c r="H16" s="366"/>
      <c r="I16" s="366"/>
    </row>
    <row r="17" spans="1:9" ht="22.5" customHeight="1">
      <c r="A17" s="370"/>
      <c r="B17" s="380" t="s">
        <v>383</v>
      </c>
      <c r="C17" s="378">
        <v>11</v>
      </c>
      <c r="D17" s="384">
        <v>0</v>
      </c>
      <c r="E17" s="384">
        <v>0</v>
      </c>
      <c r="F17" s="381" t="s">
        <v>449</v>
      </c>
      <c r="G17" s="367"/>
      <c r="H17" s="366"/>
      <c r="I17" s="366"/>
    </row>
    <row r="18" spans="1:9" ht="33.75" customHeight="1">
      <c r="A18" s="370"/>
      <c r="B18" s="380" t="s">
        <v>384</v>
      </c>
      <c r="C18" s="378">
        <v>12</v>
      </c>
      <c r="D18" s="381">
        <v>213951.4</v>
      </c>
      <c r="E18" s="381">
        <v>161891.5</v>
      </c>
      <c r="F18" s="381">
        <f t="shared" si="0"/>
        <v>75.667417927622822</v>
      </c>
      <c r="G18" s="367"/>
      <c r="H18" s="366"/>
      <c r="I18" s="366"/>
    </row>
    <row r="19" spans="1:9" ht="27.75" customHeight="1">
      <c r="A19" s="370"/>
      <c r="B19" s="380" t="s">
        <v>385</v>
      </c>
      <c r="C19" s="378">
        <v>13</v>
      </c>
      <c r="D19" s="381">
        <v>641112.19999999995</v>
      </c>
      <c r="E19" s="381">
        <v>545318.80000000005</v>
      </c>
      <c r="F19" s="381">
        <f t="shared" si="0"/>
        <v>85.058247214762105</v>
      </c>
      <c r="G19" s="367"/>
      <c r="H19" s="366"/>
      <c r="I19" s="366"/>
    </row>
    <row r="20" spans="1:9" ht="24.75" customHeight="1">
      <c r="A20" s="370"/>
      <c r="B20" s="380" t="s">
        <v>386</v>
      </c>
      <c r="C20" s="378">
        <v>14</v>
      </c>
      <c r="D20" s="381">
        <v>13781.6</v>
      </c>
      <c r="E20" s="381">
        <v>2553.4</v>
      </c>
      <c r="F20" s="381">
        <f t="shared" si="0"/>
        <v>18.527602020084753</v>
      </c>
      <c r="G20" s="367"/>
      <c r="H20" s="366"/>
      <c r="I20" s="366"/>
    </row>
    <row r="21" spans="1:9" ht="31.5" customHeight="1">
      <c r="A21" s="370"/>
      <c r="B21" s="380" t="s">
        <v>387</v>
      </c>
      <c r="C21" s="378">
        <v>15</v>
      </c>
      <c r="D21" s="381">
        <v>18324.5</v>
      </c>
      <c r="E21" s="381">
        <v>48729</v>
      </c>
      <c r="F21" s="381">
        <f t="shared" si="0"/>
        <v>265.92267183279216</v>
      </c>
      <c r="G21" s="367"/>
      <c r="H21" s="366"/>
      <c r="I21" s="366"/>
    </row>
    <row r="22" spans="1:9" ht="27" customHeight="1">
      <c r="A22" s="370"/>
      <c r="B22" s="380" t="s">
        <v>388</v>
      </c>
      <c r="C22" s="378">
        <v>16</v>
      </c>
      <c r="D22" s="381">
        <v>36133.300000000003</v>
      </c>
      <c r="E22" s="381">
        <v>103192</v>
      </c>
      <c r="F22" s="381">
        <f t="shared" si="0"/>
        <v>285.58697932378163</v>
      </c>
      <c r="G22" s="367"/>
      <c r="H22" s="366"/>
      <c r="I22" s="366"/>
    </row>
    <row r="23" spans="1:9" ht="29.25" customHeight="1">
      <c r="A23" s="370"/>
      <c r="B23" s="380" t="s">
        <v>389</v>
      </c>
      <c r="C23" s="378">
        <v>17</v>
      </c>
      <c r="D23" s="381">
        <v>31127</v>
      </c>
      <c r="E23" s="381">
        <v>25908.1</v>
      </c>
      <c r="F23" s="381">
        <f t="shared" si="0"/>
        <v>83.233527162913219</v>
      </c>
      <c r="G23" s="381"/>
      <c r="H23" s="385"/>
      <c r="I23" s="381"/>
    </row>
    <row r="24" spans="1:9" ht="17.25" customHeight="1">
      <c r="A24" s="370"/>
      <c r="B24" s="380" t="s">
        <v>390</v>
      </c>
      <c r="C24" s="378">
        <v>18</v>
      </c>
      <c r="D24" s="381">
        <v>2820.4</v>
      </c>
      <c r="E24" s="383">
        <v>169151.5</v>
      </c>
      <c r="F24" s="381">
        <f t="shared" si="0"/>
        <v>5997.4294426322513</v>
      </c>
      <c r="G24" s="367"/>
      <c r="H24" s="366"/>
      <c r="I24" s="366"/>
    </row>
    <row r="25" spans="1:9" ht="17.25" customHeight="1">
      <c r="A25" s="370"/>
      <c r="B25" s="380" t="s">
        <v>350</v>
      </c>
      <c r="C25" s="378">
        <v>19</v>
      </c>
      <c r="D25" s="367">
        <v>257024.6</v>
      </c>
      <c r="E25" s="367">
        <v>182058.4</v>
      </c>
      <c r="F25" s="381">
        <f t="shared" si="0"/>
        <v>70.833064228093335</v>
      </c>
      <c r="G25" s="367"/>
      <c r="H25" s="366"/>
      <c r="I25" s="366"/>
    </row>
    <row r="26" spans="1:9" ht="17.25" customHeight="1">
      <c r="A26" s="370"/>
      <c r="B26" s="380" t="s">
        <v>391</v>
      </c>
      <c r="C26" s="378">
        <v>20</v>
      </c>
      <c r="D26" s="367">
        <v>0</v>
      </c>
      <c r="E26" s="367">
        <v>40</v>
      </c>
      <c r="F26" s="381" t="s">
        <v>449</v>
      </c>
      <c r="G26" s="367"/>
      <c r="H26" s="366"/>
      <c r="I26" s="366"/>
    </row>
    <row r="27" spans="1:9" ht="17.25" customHeight="1">
      <c r="A27" s="370"/>
      <c r="B27" s="380" t="s">
        <v>392</v>
      </c>
      <c r="C27" s="378">
        <v>21</v>
      </c>
      <c r="D27" s="381">
        <v>403404</v>
      </c>
      <c r="E27" s="381">
        <v>303887.8</v>
      </c>
      <c r="F27" s="381">
        <f>E27/D27*100</f>
        <v>75.330884175665091</v>
      </c>
      <c r="G27" s="383"/>
      <c r="H27" s="366"/>
      <c r="I27" s="366"/>
    </row>
    <row r="28" spans="1:9" ht="17.25" customHeight="1">
      <c r="A28" s="370"/>
      <c r="B28" s="380" t="s">
        <v>378</v>
      </c>
      <c r="C28" s="378">
        <v>22</v>
      </c>
      <c r="D28" s="381">
        <v>9469.1</v>
      </c>
      <c r="E28" s="381">
        <v>25881.200000000001</v>
      </c>
      <c r="F28" s="381">
        <f>E28/D28*100</f>
        <v>273.32270226315069</v>
      </c>
      <c r="G28" s="383"/>
      <c r="H28" s="367"/>
      <c r="I28" s="367"/>
    </row>
    <row r="29" spans="1:9" ht="27" customHeight="1">
      <c r="A29" s="370"/>
      <c r="B29" s="380" t="s">
        <v>393</v>
      </c>
      <c r="C29" s="378">
        <v>23</v>
      </c>
      <c r="D29" s="381">
        <v>40698</v>
      </c>
      <c r="E29" s="381">
        <v>230</v>
      </c>
      <c r="F29" s="381">
        <f>E29/D29*100</f>
        <v>0.56513833603616892</v>
      </c>
      <c r="G29" s="367"/>
      <c r="H29" s="381"/>
      <c r="I29" s="366"/>
    </row>
    <row r="30" spans="1:9" ht="18.75" customHeight="1">
      <c r="A30" s="370"/>
      <c r="B30" s="380" t="s">
        <v>394</v>
      </c>
      <c r="C30" s="378">
        <v>24</v>
      </c>
      <c r="D30" s="381">
        <v>0</v>
      </c>
      <c r="E30" s="381">
        <v>0</v>
      </c>
      <c r="F30" s="381" t="s">
        <v>449</v>
      </c>
      <c r="G30" s="367"/>
      <c r="H30" s="366"/>
      <c r="I30" s="366"/>
    </row>
    <row r="31" spans="1:9" ht="32.25" customHeight="1">
      <c r="A31" s="370"/>
      <c r="B31" s="380" t="s">
        <v>395</v>
      </c>
      <c r="C31" s="378">
        <v>25</v>
      </c>
      <c r="D31" s="381">
        <v>434529</v>
      </c>
      <c r="E31" s="381">
        <v>405944.6</v>
      </c>
      <c r="F31" s="381">
        <f t="shared" ref="F31:F37" si="1">E31/D31*100</f>
        <v>93.421750907304229</v>
      </c>
      <c r="G31" s="367"/>
      <c r="H31" s="366" t="s">
        <v>307</v>
      </c>
      <c r="I31" s="366"/>
    </row>
    <row r="32" spans="1:9" ht="31.5" customHeight="1">
      <c r="A32" s="386" t="s">
        <v>317</v>
      </c>
      <c r="B32" s="377" t="s">
        <v>396</v>
      </c>
      <c r="C32" s="378">
        <v>26</v>
      </c>
      <c r="D32" s="379">
        <f>SUM(D33:D37)</f>
        <v>1213585</v>
      </c>
      <c r="E32" s="379">
        <f>SUM(E33:E37)</f>
        <v>1142187.4000000001</v>
      </c>
      <c r="F32" s="379">
        <f t="shared" si="1"/>
        <v>94.116802696144077</v>
      </c>
      <c r="G32" s="367"/>
      <c r="H32" s="366"/>
      <c r="I32" s="366"/>
    </row>
    <row r="33" spans="1:12" ht="24.75" customHeight="1">
      <c r="A33" s="370"/>
      <c r="B33" s="380" t="s">
        <v>397</v>
      </c>
      <c r="C33" s="378">
        <v>27</v>
      </c>
      <c r="D33" s="381">
        <v>1050</v>
      </c>
      <c r="E33" s="381">
        <v>0</v>
      </c>
      <c r="F33" s="381">
        <f t="shared" si="1"/>
        <v>0</v>
      </c>
      <c r="G33" s="367"/>
      <c r="H33" s="366"/>
      <c r="I33" s="366"/>
    </row>
    <row r="34" spans="1:12" ht="24.75" customHeight="1">
      <c r="A34" s="370"/>
      <c r="B34" s="380" t="s">
        <v>398</v>
      </c>
      <c r="C34" s="378">
        <v>28</v>
      </c>
      <c r="D34" s="381">
        <v>927510</v>
      </c>
      <c r="E34" s="381">
        <v>897355.8</v>
      </c>
      <c r="F34" s="381">
        <f t="shared" si="1"/>
        <v>96.748908367564781</v>
      </c>
      <c r="G34" s="367" t="s">
        <v>399</v>
      </c>
      <c r="H34" s="366"/>
      <c r="I34" s="366"/>
    </row>
    <row r="35" spans="1:12" ht="24.75" customHeight="1">
      <c r="A35" s="370"/>
      <c r="B35" s="380" t="s">
        <v>400</v>
      </c>
      <c r="C35" s="378">
        <v>29</v>
      </c>
      <c r="D35" s="381">
        <v>199625</v>
      </c>
      <c r="E35" s="381">
        <v>184159.1</v>
      </c>
      <c r="F35" s="381">
        <f t="shared" si="1"/>
        <v>92.252523481527874</v>
      </c>
      <c r="G35" s="367"/>
      <c r="H35" s="366"/>
      <c r="I35" s="366"/>
    </row>
    <row r="36" spans="1:12" ht="24.75" customHeight="1" thickBot="1">
      <c r="A36" s="387"/>
      <c r="B36" s="388" t="s">
        <v>378</v>
      </c>
      <c r="C36" s="389">
        <v>31</v>
      </c>
      <c r="D36" s="390">
        <v>85400</v>
      </c>
      <c r="E36" s="390">
        <v>60672.5</v>
      </c>
      <c r="F36" s="390">
        <f t="shared" si="1"/>
        <v>71.045081967213122</v>
      </c>
      <c r="G36" s="367"/>
      <c r="H36" s="366"/>
      <c r="I36" s="366"/>
    </row>
    <row r="37" spans="1:12" ht="24.75" hidden="1" customHeight="1" thickBot="1">
      <c r="A37" s="387"/>
      <c r="B37" s="388" t="s">
        <v>401</v>
      </c>
      <c r="C37" s="389">
        <v>30</v>
      </c>
      <c r="D37" s="390"/>
      <c r="E37" s="390"/>
      <c r="F37" s="390" t="e">
        <f t="shared" si="1"/>
        <v>#DIV/0!</v>
      </c>
      <c r="G37" s="366"/>
      <c r="H37" s="366"/>
      <c r="I37" s="366"/>
    </row>
    <row r="38" spans="1:12" ht="24.75" customHeight="1">
      <c r="A38" s="370"/>
      <c r="B38" s="380"/>
      <c r="C38" s="378"/>
      <c r="D38" s="372"/>
      <c r="E38" s="372"/>
      <c r="F38" s="391"/>
    </row>
    <row r="39" spans="1:12" ht="12" customHeight="1">
      <c r="A39" s="490" t="s">
        <v>358</v>
      </c>
      <c r="B39" s="490"/>
      <c r="C39" s="492"/>
      <c r="D39" s="494" t="s">
        <v>402</v>
      </c>
      <c r="E39" s="494"/>
      <c r="F39" s="494"/>
      <c r="G39" s="392"/>
    </row>
    <row r="40" spans="1:12">
      <c r="A40" s="491"/>
      <c r="B40" s="491"/>
      <c r="C40" s="493"/>
      <c r="D40" s="369" t="s">
        <v>313</v>
      </c>
      <c r="E40" s="369" t="s">
        <v>314</v>
      </c>
      <c r="F40" s="369" t="s">
        <v>0</v>
      </c>
    </row>
    <row r="41" spans="1:12">
      <c r="A41" s="370"/>
      <c r="B41" s="393" t="s">
        <v>359</v>
      </c>
      <c r="C41" s="376"/>
      <c r="D41" s="323">
        <v>33716953.5</v>
      </c>
      <c r="E41" s="324">
        <v>32884460.800000001</v>
      </c>
      <c r="F41" s="394">
        <f>E41/D41*100</f>
        <v>97.530937366568423</v>
      </c>
      <c r="J41" s="365">
        <v>72269.399999999994</v>
      </c>
      <c r="K41" s="365">
        <f t="shared" ref="K41:L48" si="2">SUM(G41,I41)</f>
        <v>0</v>
      </c>
      <c r="L41" s="365">
        <f t="shared" si="2"/>
        <v>72269.399999999994</v>
      </c>
    </row>
    <row r="42" spans="1:12">
      <c r="A42" s="372"/>
      <c r="B42" s="395" t="s">
        <v>360</v>
      </c>
      <c r="C42" s="372"/>
      <c r="D42" s="326">
        <v>3034525.8</v>
      </c>
      <c r="E42" s="327">
        <v>2959601.5</v>
      </c>
      <c r="F42" s="394">
        <f t="shared" ref="F42:F48" si="3">E42/D42*100</f>
        <v>97.530938771388932</v>
      </c>
      <c r="J42" s="365">
        <v>16607.3</v>
      </c>
      <c r="K42" s="365">
        <f t="shared" si="2"/>
        <v>0</v>
      </c>
      <c r="L42" s="365">
        <f t="shared" si="2"/>
        <v>16607.3</v>
      </c>
    </row>
    <row r="43" spans="1:12">
      <c r="A43" s="372"/>
      <c r="B43" s="395" t="s">
        <v>361</v>
      </c>
      <c r="C43" s="372"/>
      <c r="D43" s="326">
        <v>681630.2</v>
      </c>
      <c r="E43" s="327">
        <v>628667.19999999995</v>
      </c>
      <c r="F43" s="394">
        <f t="shared" si="3"/>
        <v>92.229951079045506</v>
      </c>
      <c r="J43" s="365">
        <v>2855.8</v>
      </c>
      <c r="K43" s="365">
        <f t="shared" si="2"/>
        <v>0</v>
      </c>
      <c r="L43" s="365">
        <f t="shared" si="2"/>
        <v>2855.8</v>
      </c>
    </row>
    <row r="44" spans="1:12">
      <c r="A44" s="372"/>
      <c r="B44" s="395" t="s">
        <v>362</v>
      </c>
      <c r="C44" s="391"/>
      <c r="D44" s="326">
        <v>12432621.800000001</v>
      </c>
      <c r="E44" s="326">
        <v>10684541.1</v>
      </c>
      <c r="F44" s="394">
        <f t="shared" si="3"/>
        <v>85.939565056181465</v>
      </c>
      <c r="J44" s="365">
        <v>88483.199999999997</v>
      </c>
      <c r="K44" s="365">
        <f t="shared" si="2"/>
        <v>0</v>
      </c>
      <c r="L44" s="365">
        <f t="shared" si="2"/>
        <v>88483.199999999997</v>
      </c>
    </row>
    <row r="45" spans="1:12" hidden="1">
      <c r="A45" s="372"/>
      <c r="B45" s="395" t="s">
        <v>363</v>
      </c>
      <c r="C45" s="391"/>
      <c r="D45" s="396"/>
      <c r="E45" s="396"/>
      <c r="F45" s="394" t="e">
        <f t="shared" si="3"/>
        <v>#DIV/0!</v>
      </c>
      <c r="K45" s="365">
        <f t="shared" si="2"/>
        <v>0</v>
      </c>
      <c r="L45" s="365">
        <f t="shared" si="2"/>
        <v>0</v>
      </c>
    </row>
    <row r="46" spans="1:12" hidden="1">
      <c r="A46" s="372"/>
      <c r="B46" s="395" t="s">
        <v>403</v>
      </c>
      <c r="C46" s="372"/>
      <c r="D46" s="396"/>
      <c r="E46" s="396"/>
      <c r="F46" s="394" t="e">
        <f t="shared" si="3"/>
        <v>#DIV/0!</v>
      </c>
      <c r="K46" s="365">
        <f t="shared" si="2"/>
        <v>0</v>
      </c>
      <c r="L46" s="365">
        <f t="shared" si="2"/>
        <v>0</v>
      </c>
    </row>
    <row r="47" spans="1:12">
      <c r="A47" s="372"/>
      <c r="B47" s="395" t="s">
        <v>365</v>
      </c>
      <c r="C47" s="372"/>
      <c r="D47" s="397">
        <v>20762352</v>
      </c>
      <c r="E47" s="397">
        <v>17984283.199999999</v>
      </c>
      <c r="F47" s="394">
        <f t="shared" si="3"/>
        <v>86.61968162373897</v>
      </c>
      <c r="J47" s="365">
        <v>36228.6</v>
      </c>
      <c r="K47" s="365">
        <f t="shared" si="2"/>
        <v>0</v>
      </c>
      <c r="L47" s="365">
        <f t="shared" si="2"/>
        <v>36228.6</v>
      </c>
    </row>
    <row r="48" spans="1:12" ht="12.75" thickBot="1">
      <c r="A48" s="398"/>
      <c r="B48" s="399" t="s">
        <v>366</v>
      </c>
      <c r="C48" s="399"/>
      <c r="D48" s="400">
        <f>SUM(D41:D47)</f>
        <v>70628083.299999997</v>
      </c>
      <c r="E48" s="400">
        <f>SUM(E41:E47)</f>
        <v>65141553.799999997</v>
      </c>
      <c r="F48" s="401">
        <f t="shared" si="3"/>
        <v>92.231801793777407</v>
      </c>
      <c r="G48" s="402"/>
      <c r="J48" s="365">
        <v>284372.59999999998</v>
      </c>
      <c r="K48" s="365">
        <f t="shared" si="2"/>
        <v>0</v>
      </c>
      <c r="L48" s="365">
        <f t="shared" si="2"/>
        <v>284372.59999999998</v>
      </c>
    </row>
    <row r="49" spans="1:9">
      <c r="A49" s="392"/>
      <c r="B49" s="392"/>
      <c r="C49" s="392"/>
      <c r="D49" s="392"/>
      <c r="E49" s="392"/>
      <c r="F49" s="392"/>
      <c r="G49" s="403"/>
      <c r="H49" s="403"/>
      <c r="I49" s="392"/>
    </row>
    <row r="53" spans="1:9">
      <c r="D53" s="402"/>
      <c r="E53" s="402"/>
    </row>
    <row r="59" spans="1:9">
      <c r="D59" s="402"/>
    </row>
  </sheetData>
  <mergeCells count="8">
    <mergeCell ref="A39:B40"/>
    <mergeCell ref="C39:C40"/>
    <mergeCell ref="D39:F39"/>
    <mergeCell ref="C1:F1"/>
    <mergeCell ref="B2:G2"/>
    <mergeCell ref="A4:B5"/>
    <mergeCell ref="C4:C5"/>
    <mergeCell ref="D4:F4"/>
  </mergeCells>
  <printOptions horizontalCentered="1"/>
  <pageMargins left="0.19685039370078741" right="0.27559055118110237" top="0.70866141732283472" bottom="0.23622047244094491" header="0.51181102362204722" footer="0.19685039370078741"/>
  <pageSetup paperSize="9" scale="73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workbookViewId="0">
      <selection activeCell="AP12" sqref="AP12"/>
    </sheetView>
  </sheetViews>
  <sheetFormatPr defaultRowHeight="12"/>
  <cols>
    <col min="1" max="1" width="4" style="404" customWidth="1"/>
    <col min="2" max="2" width="16.5703125" style="404" customWidth="1"/>
    <col min="3" max="3" width="10.28515625" style="404" customWidth="1"/>
    <col min="4" max="4" width="9.7109375" style="404" customWidth="1"/>
    <col min="5" max="5" width="6.85546875" style="404" customWidth="1"/>
    <col min="6" max="6" width="9.7109375" style="404" customWidth="1"/>
    <col min="7" max="7" width="9.85546875" style="404" customWidth="1"/>
    <col min="8" max="8" width="8.42578125" style="404" customWidth="1"/>
    <col min="9" max="9" width="10.5703125" style="404" customWidth="1"/>
    <col min="10" max="10" width="10.42578125" style="404" customWidth="1"/>
    <col min="11" max="11" width="6.85546875" style="404" customWidth="1"/>
    <col min="12" max="12" width="10.28515625" style="404" customWidth="1"/>
    <col min="13" max="13" width="10.7109375" style="404" customWidth="1"/>
    <col min="14" max="14" width="7.7109375" style="404" customWidth="1"/>
    <col min="15" max="15" width="10.5703125" style="404" customWidth="1"/>
    <col min="16" max="16" width="9.140625" style="404" customWidth="1"/>
    <col min="17" max="18" width="9.140625" style="404" hidden="1" customWidth="1"/>
    <col min="19" max="20" width="10" style="404" hidden="1" customWidth="1"/>
    <col min="21" max="21" width="12.7109375" style="404" hidden="1" customWidth="1"/>
    <col min="22" max="22" width="10" style="404" hidden="1" customWidth="1"/>
    <col min="23" max="34" width="9.140625" style="404" hidden="1" customWidth="1"/>
    <col min="35" max="38" width="10" style="404" hidden="1" customWidth="1"/>
    <col min="39" max="44" width="9.140625" style="404" customWidth="1"/>
    <col min="45" max="16384" width="9.140625" style="404"/>
  </cols>
  <sheetData>
    <row r="1" spans="1:38" ht="23.25" customHeight="1"/>
    <row r="2" spans="1:38" ht="12.75" customHeight="1">
      <c r="A2" s="405"/>
      <c r="B2" s="497" t="s">
        <v>404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06"/>
      <c r="Q2" s="406"/>
      <c r="R2" s="406"/>
      <c r="S2" s="406"/>
      <c r="T2" s="406"/>
    </row>
    <row r="3" spans="1:38" ht="12" customHeight="1">
      <c r="A3" s="407"/>
      <c r="B3" s="407"/>
      <c r="C3" s="407"/>
      <c r="D3" s="407"/>
      <c r="E3" s="407"/>
      <c r="F3" s="407"/>
      <c r="G3" s="407"/>
      <c r="H3" s="407"/>
      <c r="I3" s="498"/>
      <c r="J3" s="498"/>
      <c r="K3" s="498"/>
      <c r="L3" s="498"/>
      <c r="M3" s="498"/>
      <c r="N3" s="498"/>
      <c r="O3" s="498"/>
    </row>
    <row r="4" spans="1:38" ht="33" customHeight="1">
      <c r="A4" s="490" t="s">
        <v>405</v>
      </c>
      <c r="B4" s="490" t="s">
        <v>406</v>
      </c>
      <c r="C4" s="494" t="s">
        <v>407</v>
      </c>
      <c r="D4" s="494"/>
      <c r="E4" s="494"/>
      <c r="F4" s="494"/>
      <c r="G4" s="494"/>
      <c r="H4" s="494"/>
      <c r="I4" s="494" t="s">
        <v>408</v>
      </c>
      <c r="J4" s="494"/>
      <c r="K4" s="494"/>
      <c r="L4" s="494"/>
      <c r="M4" s="494"/>
      <c r="N4" s="494"/>
      <c r="O4" s="494" t="s">
        <v>409</v>
      </c>
    </row>
    <row r="5" spans="1:38" ht="14.25" customHeight="1">
      <c r="A5" s="490"/>
      <c r="B5" s="490"/>
      <c r="C5" s="494">
        <v>2014</v>
      </c>
      <c r="D5" s="494"/>
      <c r="E5" s="494"/>
      <c r="F5" s="494">
        <v>2015</v>
      </c>
      <c r="G5" s="494"/>
      <c r="H5" s="494"/>
      <c r="I5" s="494">
        <v>2014</v>
      </c>
      <c r="J5" s="494"/>
      <c r="K5" s="494"/>
      <c r="L5" s="494">
        <v>2015</v>
      </c>
      <c r="M5" s="494"/>
      <c r="N5" s="494"/>
      <c r="O5" s="494"/>
    </row>
    <row r="6" spans="1:38" ht="14.25" customHeight="1">
      <c r="A6" s="491"/>
      <c r="B6" s="491"/>
      <c r="C6" s="408" t="s">
        <v>410</v>
      </c>
      <c r="D6" s="408" t="s">
        <v>411</v>
      </c>
      <c r="E6" s="408" t="s">
        <v>412</v>
      </c>
      <c r="F6" s="408" t="s">
        <v>410</v>
      </c>
      <c r="G6" s="408" t="s">
        <v>411</v>
      </c>
      <c r="H6" s="408" t="s">
        <v>412</v>
      </c>
      <c r="I6" s="408" t="s">
        <v>410</v>
      </c>
      <c r="J6" s="408" t="s">
        <v>411</v>
      </c>
      <c r="K6" s="408" t="s">
        <v>412</v>
      </c>
      <c r="L6" s="408" t="s">
        <v>410</v>
      </c>
      <c r="M6" s="408" t="s">
        <v>411</v>
      </c>
      <c r="N6" s="408" t="s">
        <v>412</v>
      </c>
      <c r="O6" s="499"/>
      <c r="W6" s="404" t="s">
        <v>413</v>
      </c>
    </row>
    <row r="7" spans="1:38">
      <c r="A7" s="409">
        <v>1</v>
      </c>
      <c r="B7" s="407" t="s">
        <v>1</v>
      </c>
      <c r="C7" s="384">
        <v>31403.9</v>
      </c>
      <c r="D7" s="384">
        <v>42035.5</v>
      </c>
      <c r="E7" s="384">
        <f t="shared" ref="E7:E31" si="0">D7/C7*100</f>
        <v>133.85439388101477</v>
      </c>
      <c r="F7" s="384">
        <v>50355.6</v>
      </c>
      <c r="G7" s="384">
        <v>41375.9</v>
      </c>
      <c r="H7" s="384">
        <f t="shared" ref="H7:H31" si="1">G7/F7*100</f>
        <v>82.167425271469313</v>
      </c>
      <c r="I7" s="384">
        <v>1600572.7</v>
      </c>
      <c r="J7" s="384">
        <v>1320162.6000000001</v>
      </c>
      <c r="K7" s="410">
        <f t="shared" ref="K7:K31" si="2">J7/I7*100</f>
        <v>82.480639586068179</v>
      </c>
      <c r="L7" s="384">
        <v>1449835.3</v>
      </c>
      <c r="M7" s="384">
        <v>1387156.2</v>
      </c>
      <c r="N7" s="384">
        <f t="shared" ref="N7:N31" si="3">M7/L7*100</f>
        <v>95.676812393793966</v>
      </c>
      <c r="O7" s="410">
        <f t="shared" ref="O7:O31" si="4">G7/M7*100</f>
        <v>2.9827859328315012</v>
      </c>
      <c r="Q7" s="404">
        <v>6067.7</v>
      </c>
      <c r="R7" s="404">
        <v>7846.6</v>
      </c>
      <c r="S7" s="404">
        <v>21098.6</v>
      </c>
      <c r="T7" s="404">
        <v>19273.8</v>
      </c>
      <c r="U7" s="404">
        <f t="shared" ref="U7:V31" si="5">Q7+S7</f>
        <v>27166.3</v>
      </c>
      <c r="V7" s="404">
        <f t="shared" si="5"/>
        <v>27120.400000000001</v>
      </c>
      <c r="X7" s="404">
        <v>2002.5</v>
      </c>
      <c r="Y7" s="404">
        <v>391.8</v>
      </c>
      <c r="Z7" s="404">
        <v>341.7</v>
      </c>
      <c r="AA7" s="404">
        <f t="shared" ref="AA7:AB31" si="6">W7+Y7</f>
        <v>391.8</v>
      </c>
      <c r="AB7" s="404">
        <f t="shared" si="6"/>
        <v>2344.1999999999998</v>
      </c>
      <c r="AD7" s="404">
        <v>7616.2</v>
      </c>
      <c r="AE7" s="404">
        <v>1651.8</v>
      </c>
      <c r="AF7" s="404">
        <v>365.3</v>
      </c>
      <c r="AG7" s="404">
        <f t="shared" ref="AG7:AG30" si="7">SUM(AD7:AF7)</f>
        <v>9633.2999999999993</v>
      </c>
      <c r="AI7" s="404">
        <v>57973</v>
      </c>
      <c r="AJ7" s="404">
        <v>59549</v>
      </c>
      <c r="AK7" s="411">
        <f t="shared" ref="AK7:AL31" si="8">I7+AI7</f>
        <v>1658545.7</v>
      </c>
      <c r="AL7" s="411">
        <f t="shared" si="8"/>
        <v>1379711.6</v>
      </c>
    </row>
    <row r="8" spans="1:38">
      <c r="A8" s="409">
        <v>2</v>
      </c>
      <c r="B8" s="407" t="s">
        <v>2</v>
      </c>
      <c r="C8" s="384">
        <v>30663.7</v>
      </c>
      <c r="D8" s="384">
        <v>42146</v>
      </c>
      <c r="E8" s="384">
        <f t="shared" si="0"/>
        <v>137.44590509299269</v>
      </c>
      <c r="F8" s="384">
        <v>47872.800000000003</v>
      </c>
      <c r="G8" s="384">
        <v>36593.300000000003</v>
      </c>
      <c r="H8" s="384">
        <f t="shared" si="1"/>
        <v>76.438603967179702</v>
      </c>
      <c r="I8" s="384">
        <v>1714298.9</v>
      </c>
      <c r="J8" s="384">
        <v>1414747.5</v>
      </c>
      <c r="K8" s="410">
        <f t="shared" si="2"/>
        <v>82.526302735188125</v>
      </c>
      <c r="L8" s="384">
        <v>1519348.5</v>
      </c>
      <c r="M8" s="384">
        <v>1401888.7</v>
      </c>
      <c r="N8" s="384">
        <f t="shared" si="3"/>
        <v>92.26906795906271</v>
      </c>
      <c r="O8" s="410">
        <f t="shared" si="4"/>
        <v>2.6102856810244641</v>
      </c>
      <c r="Q8" s="404">
        <v>5269.8</v>
      </c>
      <c r="R8" s="404">
        <v>4631.7</v>
      </c>
      <c r="S8" s="404">
        <v>23514.3</v>
      </c>
      <c r="T8" s="404">
        <v>21895.4</v>
      </c>
      <c r="U8" s="404">
        <f t="shared" si="5"/>
        <v>28784.1</v>
      </c>
      <c r="V8" s="404">
        <f t="shared" si="5"/>
        <v>26527.100000000002</v>
      </c>
      <c r="W8" s="404">
        <v>45.8</v>
      </c>
      <c r="X8" s="404">
        <v>71.400000000000006</v>
      </c>
      <c r="Y8" s="404">
        <v>404.5</v>
      </c>
      <c r="Z8" s="404">
        <v>311.5</v>
      </c>
      <c r="AA8" s="404">
        <f t="shared" si="6"/>
        <v>450.3</v>
      </c>
      <c r="AB8" s="404">
        <f t="shared" si="6"/>
        <v>382.9</v>
      </c>
      <c r="AD8" s="404">
        <v>8764.1</v>
      </c>
      <c r="AE8" s="404">
        <v>1800.8</v>
      </c>
      <c r="AF8" s="404">
        <v>457.9</v>
      </c>
      <c r="AG8" s="404">
        <f t="shared" si="7"/>
        <v>11022.8</v>
      </c>
      <c r="AI8" s="404">
        <v>62311</v>
      </c>
      <c r="AJ8" s="404">
        <v>54216</v>
      </c>
      <c r="AK8" s="411">
        <f t="shared" si="8"/>
        <v>1776609.9</v>
      </c>
      <c r="AL8" s="411">
        <f t="shared" si="8"/>
        <v>1468963.5</v>
      </c>
    </row>
    <row r="9" spans="1:38">
      <c r="A9" s="409">
        <v>3</v>
      </c>
      <c r="B9" s="407" t="s">
        <v>3</v>
      </c>
      <c r="C9" s="384">
        <v>42308.800000000003</v>
      </c>
      <c r="D9" s="384">
        <v>73081.8</v>
      </c>
      <c r="E9" s="384">
        <f t="shared" si="0"/>
        <v>172.73427750255266</v>
      </c>
      <c r="F9" s="384">
        <v>55599</v>
      </c>
      <c r="G9" s="384">
        <v>52916</v>
      </c>
      <c r="H9" s="384">
        <f t="shared" si="1"/>
        <v>95.174373639813666</v>
      </c>
      <c r="I9" s="384">
        <v>1998991.7</v>
      </c>
      <c r="J9" s="384">
        <v>1626691.5</v>
      </c>
      <c r="K9" s="410">
        <f t="shared" si="2"/>
        <v>81.375600508996612</v>
      </c>
      <c r="L9" s="384">
        <v>1730143.3</v>
      </c>
      <c r="M9" s="384">
        <v>1593109.1</v>
      </c>
      <c r="N9" s="384">
        <f t="shared" si="3"/>
        <v>92.079604042046697</v>
      </c>
      <c r="O9" s="410">
        <f t="shared" si="4"/>
        <v>3.3215553159541931</v>
      </c>
      <c r="Q9" s="404">
        <v>5069.2</v>
      </c>
      <c r="R9" s="404">
        <v>4264.7</v>
      </c>
      <c r="S9" s="404">
        <v>22073.4</v>
      </c>
      <c r="T9" s="404">
        <v>18586.400000000001</v>
      </c>
      <c r="U9" s="404">
        <f t="shared" si="5"/>
        <v>27142.600000000002</v>
      </c>
      <c r="V9" s="404">
        <f t="shared" si="5"/>
        <v>22851.100000000002</v>
      </c>
      <c r="Y9" s="404">
        <v>412.7</v>
      </c>
      <c r="Z9" s="404">
        <v>592.5</v>
      </c>
      <c r="AA9" s="404">
        <f t="shared" si="6"/>
        <v>412.7</v>
      </c>
      <c r="AB9" s="404">
        <f t="shared" si="6"/>
        <v>592.5</v>
      </c>
      <c r="AD9" s="404">
        <v>8235.7000000000007</v>
      </c>
      <c r="AE9" s="404">
        <v>1661.1</v>
      </c>
      <c r="AF9" s="404">
        <v>360.7</v>
      </c>
      <c r="AG9" s="404">
        <f t="shared" si="7"/>
        <v>10257.500000000002</v>
      </c>
      <c r="AI9" s="404">
        <v>61217</v>
      </c>
      <c r="AJ9" s="404">
        <v>56303</v>
      </c>
      <c r="AK9" s="411">
        <f t="shared" si="8"/>
        <v>2060208.7</v>
      </c>
      <c r="AL9" s="411">
        <f t="shared" si="8"/>
        <v>1682994.5</v>
      </c>
    </row>
    <row r="10" spans="1:38">
      <c r="A10" s="409">
        <v>4</v>
      </c>
      <c r="B10" s="407" t="s">
        <v>4</v>
      </c>
      <c r="C10" s="384">
        <v>41738.800000000003</v>
      </c>
      <c r="D10" s="384">
        <v>47122.9</v>
      </c>
      <c r="E10" s="384">
        <f t="shared" si="0"/>
        <v>112.89950837110794</v>
      </c>
      <c r="F10" s="384">
        <v>61405.599999999999</v>
      </c>
      <c r="G10" s="384">
        <v>52476.7</v>
      </c>
      <c r="H10" s="384">
        <f t="shared" si="1"/>
        <v>85.459143791445726</v>
      </c>
      <c r="I10" s="384">
        <v>1814655.3</v>
      </c>
      <c r="J10" s="384">
        <v>1564973.1</v>
      </c>
      <c r="K10" s="410">
        <f t="shared" si="2"/>
        <v>86.240791846253117</v>
      </c>
      <c r="L10" s="384">
        <v>1607262.3</v>
      </c>
      <c r="M10" s="384">
        <v>1486115</v>
      </c>
      <c r="N10" s="384">
        <f t="shared" si="3"/>
        <v>92.462505964334511</v>
      </c>
      <c r="O10" s="410">
        <f t="shared" si="4"/>
        <v>3.5311331895580085</v>
      </c>
      <c r="Q10" s="404">
        <v>6282.6</v>
      </c>
      <c r="R10" s="404">
        <v>5272.5</v>
      </c>
      <c r="S10" s="404">
        <v>23872.1</v>
      </c>
      <c r="T10" s="404">
        <v>22929.599999999999</v>
      </c>
      <c r="U10" s="404">
        <f t="shared" si="5"/>
        <v>30154.699999999997</v>
      </c>
      <c r="V10" s="404">
        <f t="shared" si="5"/>
        <v>28202.1</v>
      </c>
      <c r="X10" s="404">
        <v>2.6</v>
      </c>
      <c r="Y10" s="404">
        <v>413.7</v>
      </c>
      <c r="Z10" s="411">
        <v>45</v>
      </c>
      <c r="AA10" s="404">
        <f t="shared" si="6"/>
        <v>413.7</v>
      </c>
      <c r="AB10" s="404">
        <f t="shared" si="6"/>
        <v>47.6</v>
      </c>
      <c r="AD10" s="404">
        <v>9153.7999999999993</v>
      </c>
      <c r="AE10" s="404">
        <v>1688.8</v>
      </c>
      <c r="AF10" s="404">
        <v>1016.4</v>
      </c>
      <c r="AG10" s="404">
        <f t="shared" si="7"/>
        <v>11858.999999999998</v>
      </c>
      <c r="AI10" s="404">
        <v>63388</v>
      </c>
      <c r="AJ10" s="404">
        <v>62803</v>
      </c>
      <c r="AK10" s="411">
        <f t="shared" si="8"/>
        <v>1878043.3</v>
      </c>
      <c r="AL10" s="411">
        <f t="shared" si="8"/>
        <v>1627776.1</v>
      </c>
    </row>
    <row r="11" spans="1:38">
      <c r="A11" s="409">
        <v>5</v>
      </c>
      <c r="B11" s="407" t="s">
        <v>5</v>
      </c>
      <c r="C11" s="384">
        <v>43459.7</v>
      </c>
      <c r="D11" s="384">
        <v>61497.8</v>
      </c>
      <c r="E11" s="384">
        <f t="shared" si="0"/>
        <v>141.50534863333161</v>
      </c>
      <c r="F11" s="384">
        <v>57752.4</v>
      </c>
      <c r="G11" s="384">
        <v>231970.2</v>
      </c>
      <c r="H11" s="384">
        <f t="shared" si="1"/>
        <v>401.66330749890909</v>
      </c>
      <c r="I11" s="384">
        <v>2319901.5</v>
      </c>
      <c r="J11" s="384">
        <v>1942863</v>
      </c>
      <c r="K11" s="410">
        <f t="shared" si="2"/>
        <v>83.747650492919632</v>
      </c>
      <c r="L11" s="384">
        <v>2124683.7999999998</v>
      </c>
      <c r="M11" s="384">
        <v>1988729</v>
      </c>
      <c r="N11" s="384">
        <f t="shared" si="3"/>
        <v>93.601174913650681</v>
      </c>
      <c r="O11" s="410">
        <f t="shared" si="4"/>
        <v>11.664243846195234</v>
      </c>
      <c r="Q11" s="404">
        <v>4721.7</v>
      </c>
      <c r="R11" s="404">
        <v>802</v>
      </c>
      <c r="S11" s="404">
        <v>34669.5</v>
      </c>
      <c r="T11" s="404">
        <v>19358.3</v>
      </c>
      <c r="U11" s="404">
        <f t="shared" si="5"/>
        <v>39391.199999999997</v>
      </c>
      <c r="V11" s="404">
        <f t="shared" si="5"/>
        <v>20160.3</v>
      </c>
      <c r="Y11" s="404">
        <v>701.9</v>
      </c>
      <c r="AA11" s="404">
        <f t="shared" si="6"/>
        <v>701.9</v>
      </c>
      <c r="AB11" s="404">
        <f t="shared" si="6"/>
        <v>0</v>
      </c>
      <c r="AD11" s="404">
        <v>12961.4</v>
      </c>
      <c r="AE11" s="404">
        <v>1692.3</v>
      </c>
      <c r="AF11" s="404">
        <v>432.3</v>
      </c>
      <c r="AG11" s="404">
        <f t="shared" si="7"/>
        <v>15085.999999999998</v>
      </c>
      <c r="AI11" s="404">
        <v>68736</v>
      </c>
      <c r="AJ11" s="404">
        <v>66673</v>
      </c>
      <c r="AK11" s="411">
        <f t="shared" si="8"/>
        <v>2388637.5</v>
      </c>
      <c r="AL11" s="411">
        <f t="shared" si="8"/>
        <v>2009536</v>
      </c>
    </row>
    <row r="12" spans="1:38">
      <c r="A12" s="409">
        <v>6</v>
      </c>
      <c r="B12" s="407" t="s">
        <v>6</v>
      </c>
      <c r="C12" s="384">
        <v>55249.8</v>
      </c>
      <c r="D12" s="384">
        <v>67171.5</v>
      </c>
      <c r="E12" s="384">
        <f t="shared" si="0"/>
        <v>121.57781566630106</v>
      </c>
      <c r="F12" s="384">
        <v>61085.5</v>
      </c>
      <c r="G12" s="384">
        <v>82231.7</v>
      </c>
      <c r="H12" s="384">
        <f t="shared" si="1"/>
        <v>134.61738055676059</v>
      </c>
      <c r="I12" s="384">
        <v>2349983.7000000002</v>
      </c>
      <c r="J12" s="384">
        <v>1893800.6</v>
      </c>
      <c r="K12" s="410">
        <f t="shared" si="2"/>
        <v>80.587818545294581</v>
      </c>
      <c r="L12" s="384">
        <v>2041100.1</v>
      </c>
      <c r="M12" s="384">
        <v>1922044.3</v>
      </c>
      <c r="N12" s="384">
        <f t="shared" si="3"/>
        <v>94.167076862129392</v>
      </c>
      <c r="O12" s="410">
        <f t="shared" si="4"/>
        <v>4.2783457176299216</v>
      </c>
      <c r="Q12" s="404">
        <v>5455.4</v>
      </c>
      <c r="R12" s="404">
        <v>5844</v>
      </c>
      <c r="S12" s="404">
        <v>28657</v>
      </c>
      <c r="T12" s="404">
        <v>27800</v>
      </c>
      <c r="U12" s="404">
        <f t="shared" si="5"/>
        <v>34112.400000000001</v>
      </c>
      <c r="V12" s="404">
        <f t="shared" si="5"/>
        <v>33644</v>
      </c>
      <c r="X12" s="404">
        <v>7.4</v>
      </c>
      <c r="Y12" s="404">
        <v>526.9</v>
      </c>
      <c r="Z12" s="404">
        <v>28.5</v>
      </c>
      <c r="AA12" s="404">
        <f t="shared" si="6"/>
        <v>526.9</v>
      </c>
      <c r="AB12" s="404">
        <f t="shared" si="6"/>
        <v>35.9</v>
      </c>
      <c r="AD12" s="404">
        <v>11072.3</v>
      </c>
      <c r="AE12" s="404">
        <v>1781.4</v>
      </c>
      <c r="AF12" s="404">
        <v>361</v>
      </c>
      <c r="AG12" s="404">
        <f t="shared" si="7"/>
        <v>13214.699999999999</v>
      </c>
      <c r="AI12" s="404">
        <v>67135</v>
      </c>
      <c r="AJ12" s="404">
        <v>65648</v>
      </c>
      <c r="AK12" s="411">
        <f t="shared" si="8"/>
        <v>2417118.7000000002</v>
      </c>
      <c r="AL12" s="411">
        <f t="shared" si="8"/>
        <v>1959448.6</v>
      </c>
    </row>
    <row r="13" spans="1:38">
      <c r="A13" s="409">
        <v>7</v>
      </c>
      <c r="B13" s="407" t="s">
        <v>7</v>
      </c>
      <c r="C13" s="384">
        <v>15441.5</v>
      </c>
      <c r="D13" s="384">
        <v>52295.4</v>
      </c>
      <c r="E13" s="384">
        <f t="shared" si="0"/>
        <v>338.66787553022698</v>
      </c>
      <c r="F13" s="384">
        <v>43241.5</v>
      </c>
      <c r="G13" s="384">
        <v>44322.9</v>
      </c>
      <c r="H13" s="384">
        <f t="shared" si="1"/>
        <v>102.50083831504458</v>
      </c>
      <c r="I13" s="384">
        <v>1767624.1</v>
      </c>
      <c r="J13" s="384">
        <v>1457978.1</v>
      </c>
      <c r="K13" s="410">
        <f t="shared" si="2"/>
        <v>82.482361493034645</v>
      </c>
      <c r="L13" s="384">
        <v>1624382.4</v>
      </c>
      <c r="M13" s="384">
        <v>1510517.9</v>
      </c>
      <c r="N13" s="384">
        <f t="shared" si="3"/>
        <v>92.990289724882516</v>
      </c>
      <c r="O13" s="410">
        <f t="shared" si="4"/>
        <v>2.9342849892742091</v>
      </c>
      <c r="Q13" s="404">
        <v>5579.7</v>
      </c>
      <c r="R13" s="404">
        <v>5018.5</v>
      </c>
      <c r="S13" s="404">
        <v>36797.9</v>
      </c>
      <c r="T13" s="404">
        <v>32776.1</v>
      </c>
      <c r="U13" s="404">
        <f t="shared" si="5"/>
        <v>42377.599999999999</v>
      </c>
      <c r="V13" s="404">
        <f t="shared" si="5"/>
        <v>37794.6</v>
      </c>
      <c r="X13" s="404">
        <v>30.4</v>
      </c>
      <c r="Y13" s="404">
        <v>868.1</v>
      </c>
      <c r="Z13" s="404">
        <v>441.3</v>
      </c>
      <c r="AA13" s="404">
        <f t="shared" si="6"/>
        <v>868.1</v>
      </c>
      <c r="AB13" s="404">
        <f t="shared" si="6"/>
        <v>471.7</v>
      </c>
      <c r="AD13" s="404">
        <v>14622</v>
      </c>
      <c r="AE13" s="404">
        <v>2960.3</v>
      </c>
      <c r="AF13" s="404">
        <v>1668.1</v>
      </c>
      <c r="AG13" s="404">
        <f t="shared" si="7"/>
        <v>19250.399999999998</v>
      </c>
      <c r="AI13" s="404">
        <v>73400</v>
      </c>
      <c r="AJ13" s="404">
        <v>65791</v>
      </c>
      <c r="AK13" s="411">
        <f t="shared" si="8"/>
        <v>1841024.1</v>
      </c>
      <c r="AL13" s="411">
        <f t="shared" si="8"/>
        <v>1523769.1</v>
      </c>
    </row>
    <row r="14" spans="1:38">
      <c r="A14" s="409">
        <v>8</v>
      </c>
      <c r="B14" s="407" t="s">
        <v>8</v>
      </c>
      <c r="C14" s="384">
        <v>42882.6</v>
      </c>
      <c r="D14" s="384">
        <v>52671.4</v>
      </c>
      <c r="E14" s="384">
        <f t="shared" si="0"/>
        <v>122.82697411071157</v>
      </c>
      <c r="F14" s="384">
        <v>60680</v>
      </c>
      <c r="G14" s="384">
        <v>44560.800000000003</v>
      </c>
      <c r="H14" s="384">
        <f t="shared" si="1"/>
        <v>73.435728411338175</v>
      </c>
      <c r="I14" s="384">
        <v>1884108.3</v>
      </c>
      <c r="J14" s="384">
        <v>1601935</v>
      </c>
      <c r="K14" s="410">
        <f t="shared" si="2"/>
        <v>85.023509529680425</v>
      </c>
      <c r="L14" s="384">
        <v>1752881.1</v>
      </c>
      <c r="M14" s="384">
        <v>1659809.6</v>
      </c>
      <c r="N14" s="384">
        <f t="shared" si="3"/>
        <v>94.690370042782718</v>
      </c>
      <c r="O14" s="410">
        <f t="shared" si="4"/>
        <v>2.6846934732754892</v>
      </c>
      <c r="Q14" s="404">
        <v>5439.4</v>
      </c>
      <c r="R14" s="404">
        <v>6310.7</v>
      </c>
      <c r="S14" s="404">
        <v>25323.5</v>
      </c>
      <c r="T14" s="404">
        <v>21322.400000000001</v>
      </c>
      <c r="U14" s="404">
        <f t="shared" si="5"/>
        <v>30762.9</v>
      </c>
      <c r="V14" s="404">
        <f t="shared" si="5"/>
        <v>27633.100000000002</v>
      </c>
      <c r="X14" s="404">
        <v>61.5</v>
      </c>
      <c r="Y14" s="404">
        <v>625.1</v>
      </c>
      <c r="Z14" s="411">
        <v>11</v>
      </c>
      <c r="AA14" s="404">
        <f t="shared" si="6"/>
        <v>625.1</v>
      </c>
      <c r="AB14" s="404">
        <f t="shared" si="6"/>
        <v>72.5</v>
      </c>
      <c r="AD14" s="404">
        <v>8522</v>
      </c>
      <c r="AE14" s="404">
        <v>1869.2</v>
      </c>
      <c r="AF14" s="404">
        <v>335.5</v>
      </c>
      <c r="AG14" s="404">
        <f t="shared" si="7"/>
        <v>10726.7</v>
      </c>
      <c r="AI14" s="404">
        <v>62013</v>
      </c>
      <c r="AJ14" s="404">
        <v>72927</v>
      </c>
      <c r="AK14" s="411">
        <f t="shared" si="8"/>
        <v>1946121.3</v>
      </c>
      <c r="AL14" s="411">
        <f t="shared" si="8"/>
        <v>1674862</v>
      </c>
    </row>
    <row r="15" spans="1:38">
      <c r="A15" s="409">
        <v>9</v>
      </c>
      <c r="B15" s="407" t="s">
        <v>184</v>
      </c>
      <c r="C15" s="384">
        <v>45487</v>
      </c>
      <c r="D15" s="384">
        <v>85026</v>
      </c>
      <c r="E15" s="384">
        <f t="shared" si="0"/>
        <v>186.92373645217316</v>
      </c>
      <c r="F15" s="384">
        <v>64004.5</v>
      </c>
      <c r="G15" s="384">
        <v>75989.7</v>
      </c>
      <c r="H15" s="384">
        <f t="shared" si="1"/>
        <v>118.72555835917787</v>
      </c>
      <c r="I15" s="384">
        <v>2274488.4</v>
      </c>
      <c r="J15" s="384">
        <v>1838874.8</v>
      </c>
      <c r="K15" s="410">
        <f t="shared" si="2"/>
        <v>80.847842530214706</v>
      </c>
      <c r="L15" s="384">
        <v>1940779.8</v>
      </c>
      <c r="M15" s="384">
        <v>1835112.4</v>
      </c>
      <c r="N15" s="384">
        <f t="shared" si="3"/>
        <v>94.555415302653074</v>
      </c>
      <c r="O15" s="410">
        <f t="shared" si="4"/>
        <v>4.1408744227329075</v>
      </c>
      <c r="Q15" s="404">
        <v>5826.9</v>
      </c>
      <c r="R15" s="404">
        <v>3406.2</v>
      </c>
      <c r="S15" s="404">
        <v>28597.7</v>
      </c>
      <c r="T15" s="404">
        <v>18741.5</v>
      </c>
      <c r="U15" s="404">
        <f t="shared" si="5"/>
        <v>34424.6</v>
      </c>
      <c r="V15" s="404">
        <f t="shared" si="5"/>
        <v>22147.7</v>
      </c>
      <c r="Y15" s="404">
        <v>512.6</v>
      </c>
      <c r="Z15" s="404">
        <v>60.7</v>
      </c>
      <c r="AA15" s="404">
        <f t="shared" si="6"/>
        <v>512.6</v>
      </c>
      <c r="AB15" s="404">
        <f t="shared" si="6"/>
        <v>60.7</v>
      </c>
      <c r="AD15" s="404">
        <v>10608.2</v>
      </c>
      <c r="AE15" s="404">
        <v>1659</v>
      </c>
      <c r="AF15" s="404">
        <v>371.3</v>
      </c>
      <c r="AG15" s="404">
        <f t="shared" si="7"/>
        <v>12638.5</v>
      </c>
      <c r="AI15" s="404">
        <v>67323</v>
      </c>
      <c r="AJ15" s="404">
        <v>68900</v>
      </c>
      <c r="AK15" s="411">
        <f t="shared" si="8"/>
        <v>2341811.4</v>
      </c>
      <c r="AL15" s="411">
        <f t="shared" si="8"/>
        <v>1907774.8</v>
      </c>
    </row>
    <row r="16" spans="1:38">
      <c r="A16" s="409">
        <v>10</v>
      </c>
      <c r="B16" s="407" t="s">
        <v>9</v>
      </c>
      <c r="C16" s="384">
        <v>54667.5</v>
      </c>
      <c r="D16" s="384">
        <v>67830.600000000006</v>
      </c>
      <c r="E16" s="384">
        <f t="shared" si="0"/>
        <v>124.07847441349979</v>
      </c>
      <c r="F16" s="384">
        <v>59631.1</v>
      </c>
      <c r="G16" s="384">
        <v>63829.9</v>
      </c>
      <c r="H16" s="384">
        <f t="shared" si="1"/>
        <v>107.04129221161442</v>
      </c>
      <c r="I16" s="384">
        <v>2682563</v>
      </c>
      <c r="J16" s="384">
        <v>2306657.6</v>
      </c>
      <c r="K16" s="410">
        <f t="shared" si="2"/>
        <v>85.987080266148467</v>
      </c>
      <c r="L16" s="384">
        <v>2444960.2000000002</v>
      </c>
      <c r="M16" s="384">
        <v>2334882</v>
      </c>
      <c r="N16" s="384">
        <f t="shared" si="3"/>
        <v>95.497750842733538</v>
      </c>
      <c r="O16" s="410">
        <f t="shared" si="4"/>
        <v>2.733752712128493</v>
      </c>
      <c r="Q16" s="404">
        <v>7248.4</v>
      </c>
      <c r="R16" s="404">
        <v>7161</v>
      </c>
      <c r="S16" s="404">
        <v>42128.1</v>
      </c>
      <c r="T16" s="404">
        <v>34795.5</v>
      </c>
      <c r="U16" s="404">
        <f t="shared" si="5"/>
        <v>49376.5</v>
      </c>
      <c r="V16" s="404">
        <f t="shared" si="5"/>
        <v>41956.5</v>
      </c>
      <c r="Y16" s="404">
        <v>768.5</v>
      </c>
      <c r="Z16" s="404">
        <v>721.5</v>
      </c>
      <c r="AA16" s="404">
        <f t="shared" si="6"/>
        <v>768.5</v>
      </c>
      <c r="AB16" s="404">
        <f t="shared" si="6"/>
        <v>721.5</v>
      </c>
      <c r="AD16" s="404">
        <v>23081</v>
      </c>
      <c r="AE16" s="404">
        <v>3286.7</v>
      </c>
      <c r="AF16" s="404">
        <v>1688.5</v>
      </c>
      <c r="AG16" s="404">
        <f t="shared" si="7"/>
        <v>28056.2</v>
      </c>
      <c r="AI16" s="404">
        <v>78119</v>
      </c>
      <c r="AJ16" s="404">
        <v>75362</v>
      </c>
      <c r="AK16" s="411">
        <f t="shared" si="8"/>
        <v>2760682</v>
      </c>
      <c r="AL16" s="411">
        <f t="shared" si="8"/>
        <v>2382019.6</v>
      </c>
    </row>
    <row r="17" spans="1:38">
      <c r="A17" s="409">
        <v>11</v>
      </c>
      <c r="B17" s="407" t="s">
        <v>10</v>
      </c>
      <c r="C17" s="384">
        <v>39773</v>
      </c>
      <c r="D17" s="384">
        <v>48741.599999999999</v>
      </c>
      <c r="E17" s="384">
        <f t="shared" si="0"/>
        <v>122.54946823221783</v>
      </c>
      <c r="F17" s="384">
        <v>44418.2</v>
      </c>
      <c r="G17" s="384">
        <v>44656.800000000003</v>
      </c>
      <c r="H17" s="384">
        <f t="shared" si="1"/>
        <v>100.53716719722998</v>
      </c>
      <c r="I17" s="384">
        <v>1910719.9</v>
      </c>
      <c r="J17" s="384">
        <v>1654401.1</v>
      </c>
      <c r="K17" s="410">
        <f t="shared" si="2"/>
        <v>86.585223715940799</v>
      </c>
      <c r="L17" s="384">
        <v>1883185.6</v>
      </c>
      <c r="M17" s="384">
        <v>1749585.4</v>
      </c>
      <c r="N17" s="384">
        <f t="shared" si="3"/>
        <v>92.905627570644114</v>
      </c>
      <c r="O17" s="410">
        <f t="shared" si="4"/>
        <v>2.5524218480561167</v>
      </c>
      <c r="Q17" s="404">
        <v>4728.2</v>
      </c>
      <c r="R17" s="404">
        <v>5660.6</v>
      </c>
      <c r="S17" s="404">
        <v>22292</v>
      </c>
      <c r="T17" s="404">
        <v>21808.2</v>
      </c>
      <c r="U17" s="404">
        <f t="shared" si="5"/>
        <v>27020.2</v>
      </c>
      <c r="V17" s="404">
        <f t="shared" si="5"/>
        <v>27468.800000000003</v>
      </c>
      <c r="X17" s="411">
        <v>120</v>
      </c>
      <c r="Y17" s="404">
        <v>552.9</v>
      </c>
      <c r="Z17" s="404">
        <v>1131.3</v>
      </c>
      <c r="AA17" s="404">
        <f t="shared" si="6"/>
        <v>552.9</v>
      </c>
      <c r="AB17" s="404">
        <f t="shared" si="6"/>
        <v>1251.3</v>
      </c>
      <c r="AD17" s="404">
        <v>8812.7000000000007</v>
      </c>
      <c r="AE17" s="404">
        <v>2336.5</v>
      </c>
      <c r="AF17" s="404">
        <v>445.4</v>
      </c>
      <c r="AG17" s="404">
        <f t="shared" si="7"/>
        <v>11594.6</v>
      </c>
      <c r="AI17" s="404">
        <v>56398</v>
      </c>
      <c r="AJ17" s="404">
        <v>52598</v>
      </c>
      <c r="AK17" s="411">
        <f t="shared" si="8"/>
        <v>1967117.9</v>
      </c>
      <c r="AL17" s="411">
        <f t="shared" si="8"/>
        <v>1706999.1</v>
      </c>
    </row>
    <row r="18" spans="1:38">
      <c r="A18" s="409">
        <v>12</v>
      </c>
      <c r="B18" s="407" t="s">
        <v>11</v>
      </c>
      <c r="C18" s="384">
        <v>33499.5</v>
      </c>
      <c r="D18" s="384">
        <v>48581.599999999999</v>
      </c>
      <c r="E18" s="384">
        <f t="shared" si="0"/>
        <v>145.02186599799995</v>
      </c>
      <c r="F18" s="384">
        <v>55614.9</v>
      </c>
      <c r="G18" s="384">
        <v>47292</v>
      </c>
      <c r="H18" s="384">
        <f t="shared" si="1"/>
        <v>85.034765863105036</v>
      </c>
      <c r="I18" s="384">
        <v>1802628.2</v>
      </c>
      <c r="J18" s="384">
        <v>1489346.3</v>
      </c>
      <c r="K18" s="410">
        <f t="shared" si="2"/>
        <v>82.620825525751798</v>
      </c>
      <c r="L18" s="384">
        <v>1670054</v>
      </c>
      <c r="M18" s="384">
        <v>1560289.6</v>
      </c>
      <c r="N18" s="384">
        <f t="shared" si="3"/>
        <v>93.427493961273115</v>
      </c>
      <c r="O18" s="410">
        <f t="shared" si="4"/>
        <v>3.0309757880844681</v>
      </c>
      <c r="Q18" s="404">
        <v>5779.1</v>
      </c>
      <c r="R18" s="404">
        <v>4150.8</v>
      </c>
      <c r="S18" s="404">
        <v>23654.7</v>
      </c>
      <c r="T18" s="404">
        <v>21020.799999999999</v>
      </c>
      <c r="U18" s="404">
        <f t="shared" si="5"/>
        <v>29433.800000000003</v>
      </c>
      <c r="V18" s="404">
        <f t="shared" si="5"/>
        <v>25171.599999999999</v>
      </c>
      <c r="X18" s="411">
        <v>26</v>
      </c>
      <c r="Y18" s="404">
        <v>470.3</v>
      </c>
      <c r="Z18" s="404">
        <v>80.8</v>
      </c>
      <c r="AA18" s="404">
        <f t="shared" si="6"/>
        <v>470.3</v>
      </c>
      <c r="AB18" s="404">
        <f t="shared" si="6"/>
        <v>106.8</v>
      </c>
      <c r="AD18" s="404">
        <v>9889.2999999999993</v>
      </c>
      <c r="AE18" s="404">
        <v>1607.5</v>
      </c>
      <c r="AF18" s="404">
        <v>380.9</v>
      </c>
      <c r="AG18" s="404">
        <f t="shared" si="7"/>
        <v>11877.699999999999</v>
      </c>
      <c r="AI18" s="404">
        <v>61137</v>
      </c>
      <c r="AJ18" s="404">
        <v>55305</v>
      </c>
      <c r="AK18" s="411">
        <f t="shared" si="8"/>
        <v>1863765.2</v>
      </c>
      <c r="AL18" s="411">
        <f t="shared" si="8"/>
        <v>1544651.3</v>
      </c>
    </row>
    <row r="19" spans="1:38">
      <c r="A19" s="409">
        <v>13</v>
      </c>
      <c r="B19" s="407" t="s">
        <v>12</v>
      </c>
      <c r="C19" s="384">
        <v>43289</v>
      </c>
      <c r="D19" s="384">
        <v>64077.9</v>
      </c>
      <c r="E19" s="384">
        <f t="shared" si="0"/>
        <v>148.02351636674445</v>
      </c>
      <c r="F19" s="384">
        <v>62742</v>
      </c>
      <c r="G19" s="384">
        <v>54506.400000000001</v>
      </c>
      <c r="H19" s="384">
        <f t="shared" si="1"/>
        <v>86.873864397054618</v>
      </c>
      <c r="I19" s="384">
        <v>1781495.9</v>
      </c>
      <c r="J19" s="384">
        <v>1469456.6</v>
      </c>
      <c r="K19" s="410">
        <f t="shared" si="2"/>
        <v>82.484422220674219</v>
      </c>
      <c r="L19" s="384">
        <v>1717427.4</v>
      </c>
      <c r="M19" s="384">
        <v>1577050.1</v>
      </c>
      <c r="N19" s="384">
        <f t="shared" si="3"/>
        <v>91.826303691206988</v>
      </c>
      <c r="O19" s="410">
        <f t="shared" si="4"/>
        <v>3.4562250114945616</v>
      </c>
      <c r="Q19" s="404">
        <v>5095.8</v>
      </c>
      <c r="R19" s="404">
        <v>4854.8999999999996</v>
      </c>
      <c r="S19" s="404">
        <v>19102.900000000001</v>
      </c>
      <c r="T19" s="404">
        <v>9837.2999999999993</v>
      </c>
      <c r="U19" s="404">
        <f t="shared" si="5"/>
        <v>24198.7</v>
      </c>
      <c r="V19" s="404">
        <f t="shared" si="5"/>
        <v>14692.199999999999</v>
      </c>
      <c r="Y19" s="404">
        <v>428.9</v>
      </c>
      <c r="Z19" s="404">
        <v>171.7</v>
      </c>
      <c r="AA19" s="404">
        <f t="shared" si="6"/>
        <v>428.9</v>
      </c>
      <c r="AB19" s="404">
        <f t="shared" si="6"/>
        <v>171.7</v>
      </c>
      <c r="AD19" s="404">
        <v>6753.8</v>
      </c>
      <c r="AE19" s="404">
        <v>1625.9</v>
      </c>
      <c r="AF19" s="404">
        <v>385.2</v>
      </c>
      <c r="AG19" s="404">
        <f t="shared" si="7"/>
        <v>8764.9000000000015</v>
      </c>
      <c r="AI19" s="404">
        <v>57220</v>
      </c>
      <c r="AJ19" s="404">
        <v>56954</v>
      </c>
      <c r="AK19" s="411">
        <f t="shared" si="8"/>
        <v>1838715.9</v>
      </c>
      <c r="AL19" s="411">
        <f t="shared" si="8"/>
        <v>1526410.6</v>
      </c>
    </row>
    <row r="20" spans="1:38">
      <c r="A20" s="409">
        <v>14</v>
      </c>
      <c r="B20" s="407" t="s">
        <v>13</v>
      </c>
      <c r="C20" s="384">
        <v>31682</v>
      </c>
      <c r="D20" s="384">
        <v>52053.1</v>
      </c>
      <c r="E20" s="384">
        <f t="shared" si="0"/>
        <v>164.29865538791742</v>
      </c>
      <c r="F20" s="384">
        <v>76560.5</v>
      </c>
      <c r="G20" s="384">
        <v>37765.300000000003</v>
      </c>
      <c r="H20" s="384">
        <f t="shared" si="1"/>
        <v>49.327394674799677</v>
      </c>
      <c r="I20" s="384">
        <v>1859868.8</v>
      </c>
      <c r="J20" s="384">
        <v>1553402.7</v>
      </c>
      <c r="K20" s="410">
        <f t="shared" si="2"/>
        <v>83.522165649533989</v>
      </c>
      <c r="L20" s="384">
        <v>1649228.6</v>
      </c>
      <c r="M20" s="384">
        <v>1548138.9</v>
      </c>
      <c r="N20" s="384">
        <f t="shared" si="3"/>
        <v>93.870485874426365</v>
      </c>
      <c r="O20" s="410">
        <f t="shared" si="4"/>
        <v>2.439399978903702</v>
      </c>
      <c r="Q20" s="404">
        <v>4537.7</v>
      </c>
      <c r="R20" s="404">
        <v>4791.2</v>
      </c>
      <c r="S20" s="404">
        <v>26280.3</v>
      </c>
      <c r="T20" s="404">
        <v>25659.3</v>
      </c>
      <c r="U20" s="404">
        <f t="shared" si="5"/>
        <v>30818</v>
      </c>
      <c r="V20" s="404">
        <f t="shared" si="5"/>
        <v>30450.5</v>
      </c>
      <c r="Y20" s="404">
        <v>620.9</v>
      </c>
      <c r="AA20" s="404">
        <f t="shared" si="6"/>
        <v>620.9</v>
      </c>
      <c r="AB20" s="404">
        <f t="shared" si="6"/>
        <v>0</v>
      </c>
      <c r="AD20" s="404">
        <v>9493.7000000000007</v>
      </c>
      <c r="AE20" s="404">
        <v>1542.3</v>
      </c>
      <c r="AF20" s="404">
        <v>296.39999999999998</v>
      </c>
      <c r="AG20" s="404">
        <f t="shared" si="7"/>
        <v>11332.4</v>
      </c>
      <c r="AI20" s="404">
        <v>67955</v>
      </c>
      <c r="AJ20" s="404">
        <v>64412</v>
      </c>
      <c r="AK20" s="411">
        <f t="shared" si="8"/>
        <v>1927823.8</v>
      </c>
      <c r="AL20" s="411">
        <f t="shared" si="8"/>
        <v>1617814.7</v>
      </c>
    </row>
    <row r="21" spans="1:38">
      <c r="A21" s="409">
        <v>15</v>
      </c>
      <c r="B21" s="407" t="s">
        <v>191</v>
      </c>
      <c r="C21" s="384">
        <v>17885.5</v>
      </c>
      <c r="D21" s="384">
        <v>24320.9</v>
      </c>
      <c r="E21" s="384">
        <f t="shared" si="0"/>
        <v>135.98110201000813</v>
      </c>
      <c r="F21" s="384">
        <v>35669.599999999999</v>
      </c>
      <c r="G21" s="384">
        <v>30478</v>
      </c>
      <c r="H21" s="384">
        <f t="shared" si="1"/>
        <v>85.445309170834548</v>
      </c>
      <c r="I21" s="384">
        <v>1952226</v>
      </c>
      <c r="J21" s="384">
        <v>1367175.5</v>
      </c>
      <c r="K21" s="410">
        <f t="shared" si="2"/>
        <v>70.031620314451288</v>
      </c>
      <c r="L21" s="384">
        <v>1795420.7</v>
      </c>
      <c r="M21" s="384">
        <v>1672081.3</v>
      </c>
      <c r="N21" s="384">
        <f t="shared" si="3"/>
        <v>93.130334299922026</v>
      </c>
      <c r="O21" s="410">
        <f t="shared" si="4"/>
        <v>1.8227582594219551</v>
      </c>
      <c r="Q21" s="404">
        <v>5447.1</v>
      </c>
      <c r="R21" s="404">
        <v>5299.9</v>
      </c>
      <c r="S21" s="404">
        <v>14050.4</v>
      </c>
      <c r="T21" s="404">
        <v>13268.6</v>
      </c>
      <c r="U21" s="404">
        <f t="shared" si="5"/>
        <v>19497.5</v>
      </c>
      <c r="V21" s="404">
        <f t="shared" si="5"/>
        <v>18568.5</v>
      </c>
      <c r="Y21" s="404">
        <v>371.2</v>
      </c>
      <c r="AA21" s="404">
        <f t="shared" si="6"/>
        <v>371.2</v>
      </c>
      <c r="AB21" s="404">
        <f t="shared" si="6"/>
        <v>0</v>
      </c>
      <c r="AD21" s="404">
        <v>5152.2</v>
      </c>
      <c r="AE21" s="404">
        <v>1559.5</v>
      </c>
      <c r="AF21" s="404">
        <v>180.2</v>
      </c>
      <c r="AG21" s="404">
        <f t="shared" si="7"/>
        <v>6891.9</v>
      </c>
      <c r="AI21" s="404">
        <v>44748</v>
      </c>
      <c r="AJ21" s="404">
        <v>42855</v>
      </c>
      <c r="AK21" s="411">
        <f t="shared" si="8"/>
        <v>1996974</v>
      </c>
      <c r="AL21" s="411">
        <f t="shared" si="8"/>
        <v>1410030.5</v>
      </c>
    </row>
    <row r="22" spans="1:38">
      <c r="A22" s="409">
        <v>16</v>
      </c>
      <c r="B22" s="407" t="s">
        <v>223</v>
      </c>
      <c r="C22" s="384">
        <v>43665</v>
      </c>
      <c r="D22" s="384">
        <v>61120</v>
      </c>
      <c r="E22" s="384">
        <f t="shared" si="0"/>
        <v>139.97480819878621</v>
      </c>
      <c r="F22" s="384">
        <v>54491</v>
      </c>
      <c r="G22" s="384">
        <v>77586.399999999994</v>
      </c>
      <c r="H22" s="384">
        <f t="shared" si="1"/>
        <v>142.38387990677359</v>
      </c>
      <c r="I22" s="384">
        <v>2058554.5</v>
      </c>
      <c r="J22" s="384">
        <v>1691351.5</v>
      </c>
      <c r="K22" s="410">
        <f t="shared" si="2"/>
        <v>82.162094809731784</v>
      </c>
      <c r="L22" s="384">
        <v>1860732.3</v>
      </c>
      <c r="M22" s="384">
        <v>1736135.5</v>
      </c>
      <c r="N22" s="384">
        <f t="shared" si="3"/>
        <v>93.303883637640936</v>
      </c>
      <c r="O22" s="410">
        <f t="shared" si="4"/>
        <v>4.4689138606980841</v>
      </c>
      <c r="Q22" s="404">
        <v>7930.5</v>
      </c>
      <c r="R22" s="404">
        <v>4034.7</v>
      </c>
      <c r="S22" s="404">
        <v>41070.800000000003</v>
      </c>
      <c r="T22" s="404">
        <v>35130.9</v>
      </c>
      <c r="U22" s="404">
        <f t="shared" si="5"/>
        <v>49001.3</v>
      </c>
      <c r="V22" s="404">
        <f t="shared" si="5"/>
        <v>39165.599999999999</v>
      </c>
      <c r="Y22" s="404">
        <v>794.6</v>
      </c>
      <c r="Z22" s="404">
        <v>547.29999999999995</v>
      </c>
      <c r="AA22" s="404">
        <f t="shared" si="6"/>
        <v>794.6</v>
      </c>
      <c r="AB22" s="404">
        <f t="shared" si="6"/>
        <v>547.29999999999995</v>
      </c>
      <c r="AD22" s="404">
        <v>18144.599999999999</v>
      </c>
      <c r="AE22" s="404">
        <v>2923.2</v>
      </c>
      <c r="AF22" s="404">
        <v>1042.8</v>
      </c>
      <c r="AG22" s="404">
        <f t="shared" si="7"/>
        <v>22110.6</v>
      </c>
      <c r="AI22" s="404">
        <v>87101</v>
      </c>
      <c r="AJ22" s="404">
        <v>73506</v>
      </c>
      <c r="AK22" s="411">
        <f t="shared" si="8"/>
        <v>2145655.5</v>
      </c>
      <c r="AL22" s="411">
        <f t="shared" si="8"/>
        <v>1764857.5</v>
      </c>
    </row>
    <row r="23" spans="1:38">
      <c r="A23" s="409">
        <v>17</v>
      </c>
      <c r="B23" s="407" t="s">
        <v>224</v>
      </c>
      <c r="C23" s="384">
        <v>30351.8</v>
      </c>
      <c r="D23" s="384">
        <v>32641.4</v>
      </c>
      <c r="E23" s="384">
        <f t="shared" si="0"/>
        <v>107.54353942764516</v>
      </c>
      <c r="F23" s="384">
        <v>62824.7</v>
      </c>
      <c r="G23" s="384">
        <v>37893.699999999997</v>
      </c>
      <c r="H23" s="384">
        <f t="shared" si="1"/>
        <v>60.316563389876912</v>
      </c>
      <c r="I23" s="384">
        <v>1710069.3</v>
      </c>
      <c r="J23" s="384">
        <v>1450650.9</v>
      </c>
      <c r="K23" s="410">
        <f t="shared" si="2"/>
        <v>84.829948119646374</v>
      </c>
      <c r="L23" s="384">
        <v>1599314.3</v>
      </c>
      <c r="M23" s="384">
        <v>1518452.2</v>
      </c>
      <c r="N23" s="384">
        <f t="shared" si="3"/>
        <v>94.943951917393591</v>
      </c>
      <c r="O23" s="410">
        <f t="shared" si="4"/>
        <v>2.4955477689715884</v>
      </c>
      <c r="Q23" s="404">
        <v>5556.5</v>
      </c>
      <c r="R23" s="404">
        <v>4553.8</v>
      </c>
      <c r="S23" s="404">
        <v>16458.400000000001</v>
      </c>
      <c r="T23" s="404">
        <v>15759</v>
      </c>
      <c r="U23" s="404">
        <f t="shared" si="5"/>
        <v>22014.9</v>
      </c>
      <c r="V23" s="404">
        <f t="shared" si="5"/>
        <v>20312.8</v>
      </c>
      <c r="Y23" s="404">
        <v>396.3</v>
      </c>
      <c r="Z23" s="404">
        <v>156.80000000000001</v>
      </c>
      <c r="AA23" s="404">
        <f t="shared" si="6"/>
        <v>396.3</v>
      </c>
      <c r="AB23" s="404">
        <f t="shared" si="6"/>
        <v>156.80000000000001</v>
      </c>
      <c r="AD23" s="404">
        <v>6234.1</v>
      </c>
      <c r="AE23" s="404">
        <v>1541.2</v>
      </c>
      <c r="AF23" s="404">
        <v>448.7</v>
      </c>
      <c r="AG23" s="404">
        <f t="shared" si="7"/>
        <v>8224</v>
      </c>
      <c r="AI23" s="404">
        <v>56339</v>
      </c>
      <c r="AJ23" s="404">
        <v>49517</v>
      </c>
      <c r="AK23" s="411">
        <f t="shared" si="8"/>
        <v>1766408.3</v>
      </c>
      <c r="AL23" s="411">
        <f t="shared" si="8"/>
        <v>1500167.9</v>
      </c>
    </row>
    <row r="24" spans="1:38">
      <c r="A24" s="409">
        <v>18</v>
      </c>
      <c r="B24" s="407" t="s">
        <v>14</v>
      </c>
      <c r="C24" s="384">
        <v>23166.400000000001</v>
      </c>
      <c r="D24" s="384">
        <v>25678.3</v>
      </c>
      <c r="E24" s="384">
        <f t="shared" si="0"/>
        <v>110.84285862283305</v>
      </c>
      <c r="F24" s="384">
        <v>40751.199999999997</v>
      </c>
      <c r="G24" s="384">
        <v>61786.6</v>
      </c>
      <c r="H24" s="384">
        <f t="shared" si="1"/>
        <v>151.61909342546969</v>
      </c>
      <c r="I24" s="384">
        <v>2337543.1</v>
      </c>
      <c r="J24" s="384">
        <v>2014104</v>
      </c>
      <c r="K24" s="410">
        <f t="shared" si="2"/>
        <v>86.163288283326196</v>
      </c>
      <c r="L24" s="384">
        <v>2172683</v>
      </c>
      <c r="M24" s="384">
        <v>2059141.2</v>
      </c>
      <c r="N24" s="384">
        <f t="shared" si="3"/>
        <v>94.77412029274403</v>
      </c>
      <c r="O24" s="410">
        <f t="shared" si="4"/>
        <v>3.0006004444959871</v>
      </c>
      <c r="Q24" s="404">
        <v>6541.5</v>
      </c>
      <c r="R24" s="404">
        <v>7064.1</v>
      </c>
      <c r="S24" s="404">
        <v>39382.1</v>
      </c>
      <c r="T24" s="404">
        <v>35053</v>
      </c>
      <c r="U24" s="404">
        <f t="shared" si="5"/>
        <v>45923.6</v>
      </c>
      <c r="V24" s="404">
        <f t="shared" si="5"/>
        <v>42117.1</v>
      </c>
      <c r="W24" s="411">
        <v>25</v>
      </c>
      <c r="X24" s="411">
        <v>30</v>
      </c>
      <c r="Y24" s="404">
        <v>657.8</v>
      </c>
      <c r="Z24" s="411">
        <v>290</v>
      </c>
      <c r="AA24" s="404">
        <f t="shared" si="6"/>
        <v>682.8</v>
      </c>
      <c r="AB24" s="404">
        <f t="shared" si="6"/>
        <v>320</v>
      </c>
      <c r="AD24" s="404">
        <v>18558</v>
      </c>
      <c r="AE24" s="404">
        <v>2822.1</v>
      </c>
      <c r="AF24" s="404">
        <v>465.3</v>
      </c>
      <c r="AG24" s="404">
        <f t="shared" si="7"/>
        <v>21845.399999999998</v>
      </c>
      <c r="AI24" s="404">
        <v>76504</v>
      </c>
      <c r="AJ24" s="404">
        <v>76659</v>
      </c>
      <c r="AK24" s="411">
        <f t="shared" si="8"/>
        <v>2414047.1</v>
      </c>
      <c r="AL24" s="411">
        <f t="shared" si="8"/>
        <v>2090763</v>
      </c>
    </row>
    <row r="25" spans="1:38">
      <c r="A25" s="409">
        <v>19</v>
      </c>
      <c r="B25" s="407" t="s">
        <v>225</v>
      </c>
      <c r="C25" s="384">
        <v>39481.5</v>
      </c>
      <c r="D25" s="384">
        <v>41498.5</v>
      </c>
      <c r="E25" s="384">
        <f t="shared" si="0"/>
        <v>105.10872180641566</v>
      </c>
      <c r="F25" s="384">
        <v>50628.5</v>
      </c>
      <c r="G25" s="384">
        <v>59655.5</v>
      </c>
      <c r="H25" s="384">
        <f t="shared" si="1"/>
        <v>117.82987842815807</v>
      </c>
      <c r="I25" s="384">
        <v>1754522.8</v>
      </c>
      <c r="J25" s="384">
        <v>1492338.1</v>
      </c>
      <c r="K25" s="410">
        <f t="shared" si="2"/>
        <v>85.056637622492005</v>
      </c>
      <c r="L25" s="384">
        <v>1548299.7</v>
      </c>
      <c r="M25" s="384">
        <v>1455228.5</v>
      </c>
      <c r="N25" s="384">
        <f t="shared" si="3"/>
        <v>93.988812372695037</v>
      </c>
      <c r="O25" s="410">
        <f t="shared" si="4"/>
        <v>4.0993905768063232</v>
      </c>
      <c r="Q25" s="404">
        <v>5573.1</v>
      </c>
      <c r="R25" s="404">
        <v>5505.9</v>
      </c>
      <c r="S25" s="404">
        <v>28356</v>
      </c>
      <c r="T25" s="404">
        <v>28001.3</v>
      </c>
      <c r="U25" s="404">
        <f t="shared" si="5"/>
        <v>33929.1</v>
      </c>
      <c r="V25" s="404">
        <f t="shared" si="5"/>
        <v>33507.199999999997</v>
      </c>
      <c r="X25" s="404">
        <v>26.4</v>
      </c>
      <c r="Y25" s="404">
        <v>487.3</v>
      </c>
      <c r="Z25" s="404">
        <v>432.4</v>
      </c>
      <c r="AA25" s="404">
        <f t="shared" si="6"/>
        <v>487.3</v>
      </c>
      <c r="AB25" s="404">
        <f t="shared" si="6"/>
        <v>458.79999999999995</v>
      </c>
      <c r="AD25" s="404">
        <v>9398.9</v>
      </c>
      <c r="AE25" s="404">
        <v>1825</v>
      </c>
      <c r="AF25" s="404">
        <v>471.1</v>
      </c>
      <c r="AG25" s="404">
        <f t="shared" si="7"/>
        <v>11695</v>
      </c>
      <c r="AI25" s="404">
        <v>59392</v>
      </c>
      <c r="AJ25" s="404">
        <v>54922</v>
      </c>
      <c r="AK25" s="411">
        <f t="shared" si="8"/>
        <v>1813914.8</v>
      </c>
      <c r="AL25" s="411">
        <f t="shared" si="8"/>
        <v>1547260.1</v>
      </c>
    </row>
    <row r="26" spans="1:38">
      <c r="A26" s="409">
        <v>20</v>
      </c>
      <c r="B26" s="407" t="s">
        <v>226</v>
      </c>
      <c r="C26" s="384">
        <v>15565</v>
      </c>
      <c r="D26" s="384">
        <v>37403.800000000003</v>
      </c>
      <c r="E26" s="384">
        <f t="shared" si="0"/>
        <v>240.3070992611629</v>
      </c>
      <c r="F26" s="384">
        <v>33145.199999999997</v>
      </c>
      <c r="G26" s="384">
        <v>28663.200000000001</v>
      </c>
      <c r="H26" s="384">
        <f t="shared" si="1"/>
        <v>86.477680026067134</v>
      </c>
      <c r="I26" s="384">
        <v>1549321.6</v>
      </c>
      <c r="J26" s="384">
        <v>1249186.5</v>
      </c>
      <c r="K26" s="410">
        <f t="shared" si="2"/>
        <v>80.627966459642721</v>
      </c>
      <c r="L26" s="384">
        <v>1318873.8</v>
      </c>
      <c r="M26" s="384">
        <v>1237235.7</v>
      </c>
      <c r="N26" s="384">
        <f t="shared" si="3"/>
        <v>93.81001427126688</v>
      </c>
      <c r="O26" s="410">
        <f t="shared" si="4"/>
        <v>2.3167129755470199</v>
      </c>
      <c r="Q26" s="404">
        <v>4875.8999999999996</v>
      </c>
      <c r="R26" s="404">
        <v>4862.1000000000004</v>
      </c>
      <c r="S26" s="404">
        <v>29769.8</v>
      </c>
      <c r="T26" s="404">
        <v>24361.4</v>
      </c>
      <c r="U26" s="404">
        <f t="shared" si="5"/>
        <v>34645.699999999997</v>
      </c>
      <c r="V26" s="404">
        <f t="shared" si="5"/>
        <v>29223.5</v>
      </c>
      <c r="Y26" s="404">
        <v>558.4</v>
      </c>
      <c r="Z26" s="404">
        <v>57.7</v>
      </c>
      <c r="AA26" s="404">
        <f t="shared" si="6"/>
        <v>558.4</v>
      </c>
      <c r="AB26" s="404">
        <f t="shared" si="6"/>
        <v>57.7</v>
      </c>
      <c r="AD26" s="404">
        <v>11006.8</v>
      </c>
      <c r="AE26" s="404">
        <v>1715.2</v>
      </c>
      <c r="AF26" s="404">
        <v>446</v>
      </c>
      <c r="AG26" s="404">
        <f t="shared" si="7"/>
        <v>13168</v>
      </c>
      <c r="AI26" s="404">
        <v>71373</v>
      </c>
      <c r="AJ26" s="404">
        <v>65889</v>
      </c>
      <c r="AK26" s="411">
        <f t="shared" si="8"/>
        <v>1620694.6</v>
      </c>
      <c r="AL26" s="411">
        <f t="shared" si="8"/>
        <v>1315075.5</v>
      </c>
    </row>
    <row r="27" spans="1:38">
      <c r="A27" s="409">
        <v>21</v>
      </c>
      <c r="B27" s="407" t="s">
        <v>15</v>
      </c>
      <c r="C27" s="384">
        <v>53152</v>
      </c>
      <c r="D27" s="384">
        <v>47948.3</v>
      </c>
      <c r="E27" s="384">
        <f t="shared" si="0"/>
        <v>90.209775737507542</v>
      </c>
      <c r="F27" s="384">
        <v>69467</v>
      </c>
      <c r="G27" s="384">
        <v>54274.5</v>
      </c>
      <c r="H27" s="384">
        <f t="shared" si="1"/>
        <v>78.129903407373277</v>
      </c>
      <c r="I27" s="384">
        <v>1621605.4</v>
      </c>
      <c r="J27" s="384">
        <v>1349114.7</v>
      </c>
      <c r="K27" s="410">
        <f t="shared" si="2"/>
        <v>83.196238739708193</v>
      </c>
      <c r="L27" s="384">
        <v>1513067.1</v>
      </c>
      <c r="M27" s="384">
        <v>1391380.2</v>
      </c>
      <c r="N27" s="384">
        <f t="shared" si="3"/>
        <v>91.957600558494718</v>
      </c>
      <c r="O27" s="410">
        <f t="shared" si="4"/>
        <v>3.900767022557889</v>
      </c>
      <c r="Q27" s="404">
        <v>6656.8</v>
      </c>
      <c r="R27" s="404">
        <v>5775.7</v>
      </c>
      <c r="S27" s="404">
        <v>19991.3</v>
      </c>
      <c r="T27" s="404">
        <v>18813.599999999999</v>
      </c>
      <c r="U27" s="404">
        <f t="shared" si="5"/>
        <v>26648.1</v>
      </c>
      <c r="V27" s="404">
        <f t="shared" si="5"/>
        <v>24589.3</v>
      </c>
      <c r="X27" s="404">
        <v>5.0999999999999996</v>
      </c>
      <c r="Y27" s="404">
        <v>457.8</v>
      </c>
      <c r="Z27" s="404">
        <v>161.9</v>
      </c>
      <c r="AA27" s="404">
        <f t="shared" si="6"/>
        <v>457.8</v>
      </c>
      <c r="AB27" s="404">
        <f t="shared" si="6"/>
        <v>167</v>
      </c>
      <c r="AD27" s="404">
        <v>6744.6</v>
      </c>
      <c r="AE27" s="404">
        <v>2029.7</v>
      </c>
      <c r="AF27" s="404">
        <v>475.6</v>
      </c>
      <c r="AG27" s="404">
        <f t="shared" si="7"/>
        <v>9249.9000000000015</v>
      </c>
      <c r="AI27" s="404">
        <v>58456</v>
      </c>
      <c r="AJ27" s="404">
        <v>55123</v>
      </c>
      <c r="AK27" s="411">
        <f t="shared" si="8"/>
        <v>1680061.4</v>
      </c>
      <c r="AL27" s="411">
        <f t="shared" si="8"/>
        <v>1404237.7</v>
      </c>
    </row>
    <row r="28" spans="1:38">
      <c r="A28" s="409">
        <v>22</v>
      </c>
      <c r="B28" s="407" t="s">
        <v>186</v>
      </c>
      <c r="C28" s="384">
        <v>20950.5</v>
      </c>
      <c r="D28" s="384">
        <v>42821.599999999999</v>
      </c>
      <c r="E28" s="384">
        <f t="shared" si="0"/>
        <v>204.39416720364667</v>
      </c>
      <c r="F28" s="384">
        <v>41524.199999999997</v>
      </c>
      <c r="G28" s="384">
        <v>54455.9</v>
      </c>
      <c r="H28" s="384">
        <f t="shared" si="1"/>
        <v>131.14256265021362</v>
      </c>
      <c r="I28" s="384">
        <v>1789330.4</v>
      </c>
      <c r="J28" s="384">
        <v>1445659.8</v>
      </c>
      <c r="K28" s="410">
        <f t="shared" si="2"/>
        <v>80.79334034675766</v>
      </c>
      <c r="L28" s="384">
        <v>1523163.4</v>
      </c>
      <c r="M28" s="384">
        <v>1445740.4</v>
      </c>
      <c r="N28" s="384">
        <f t="shared" si="3"/>
        <v>94.916960320869066</v>
      </c>
      <c r="O28" s="410">
        <f t="shared" si="4"/>
        <v>3.766644412786694</v>
      </c>
      <c r="Q28" s="404">
        <v>4350.8999999999996</v>
      </c>
      <c r="R28" s="404">
        <v>3406.5</v>
      </c>
      <c r="S28" s="404">
        <v>20234.2</v>
      </c>
      <c r="T28" s="404">
        <v>16534.3</v>
      </c>
      <c r="U28" s="404">
        <f t="shared" si="5"/>
        <v>24585.1</v>
      </c>
      <c r="V28" s="404">
        <f t="shared" si="5"/>
        <v>19940.8</v>
      </c>
      <c r="Y28" s="404">
        <v>408.4</v>
      </c>
      <c r="AA28" s="404">
        <f t="shared" si="6"/>
        <v>408.4</v>
      </c>
      <c r="AB28" s="404">
        <f t="shared" si="6"/>
        <v>0</v>
      </c>
      <c r="AD28" s="404">
        <v>6219.6</v>
      </c>
      <c r="AE28" s="404">
        <v>1577.1</v>
      </c>
      <c r="AF28" s="404">
        <v>397.9</v>
      </c>
      <c r="AG28" s="404">
        <f t="shared" si="7"/>
        <v>8194.6</v>
      </c>
      <c r="AI28" s="404">
        <v>50836</v>
      </c>
      <c r="AJ28" s="404">
        <v>47590</v>
      </c>
      <c r="AK28" s="411">
        <f t="shared" si="8"/>
        <v>1840166.4</v>
      </c>
      <c r="AL28" s="411">
        <f t="shared" si="8"/>
        <v>1493249.8</v>
      </c>
    </row>
    <row r="29" spans="1:38">
      <c r="A29" s="409">
        <v>23</v>
      </c>
      <c r="B29" s="407" t="s">
        <v>16</v>
      </c>
      <c r="C29" s="384">
        <v>26000</v>
      </c>
      <c r="D29" s="384">
        <v>58575.5</v>
      </c>
      <c r="E29" s="384">
        <f t="shared" si="0"/>
        <v>225.2903846153846</v>
      </c>
      <c r="F29" s="384">
        <v>54576.800000000003</v>
      </c>
      <c r="G29" s="384">
        <v>47757.8</v>
      </c>
      <c r="H29" s="384">
        <f t="shared" si="1"/>
        <v>87.505680069186909</v>
      </c>
      <c r="I29" s="384">
        <v>1428748.7</v>
      </c>
      <c r="J29" s="384">
        <v>1097353.1000000001</v>
      </c>
      <c r="K29" s="410">
        <f t="shared" si="2"/>
        <v>76.805186244438943</v>
      </c>
      <c r="L29" s="384">
        <v>1260851.7</v>
      </c>
      <c r="M29" s="384">
        <v>1146740</v>
      </c>
      <c r="N29" s="384">
        <f t="shared" si="3"/>
        <v>90.949633489806942</v>
      </c>
      <c r="O29" s="410">
        <f t="shared" si="4"/>
        <v>4.1646580741929302</v>
      </c>
      <c r="Q29" s="404">
        <v>3091.9</v>
      </c>
      <c r="R29" s="404">
        <v>3096.4</v>
      </c>
      <c r="S29" s="404">
        <v>24919.8</v>
      </c>
      <c r="T29" s="404">
        <v>11572.2</v>
      </c>
      <c r="U29" s="404">
        <f t="shared" si="5"/>
        <v>28011.7</v>
      </c>
      <c r="V29" s="404">
        <f t="shared" si="5"/>
        <v>14668.6</v>
      </c>
      <c r="W29" s="411">
        <v>30</v>
      </c>
      <c r="Y29" s="404">
        <v>520.79999999999995</v>
      </c>
      <c r="Z29" s="404">
        <v>272.3</v>
      </c>
      <c r="AA29" s="404">
        <f t="shared" si="6"/>
        <v>550.79999999999995</v>
      </c>
      <c r="AB29" s="404">
        <f t="shared" si="6"/>
        <v>272.3</v>
      </c>
      <c r="AD29" s="404">
        <v>8692.9</v>
      </c>
      <c r="AE29" s="404">
        <v>1904.3</v>
      </c>
      <c r="AF29" s="404">
        <v>444.6</v>
      </c>
      <c r="AG29" s="404">
        <f t="shared" si="7"/>
        <v>11041.8</v>
      </c>
      <c r="AI29" s="404">
        <v>46354</v>
      </c>
      <c r="AJ29" s="404">
        <v>40731</v>
      </c>
      <c r="AK29" s="411">
        <f t="shared" si="8"/>
        <v>1475102.7</v>
      </c>
      <c r="AL29" s="411">
        <f t="shared" si="8"/>
        <v>1138084.1000000001</v>
      </c>
    </row>
    <row r="30" spans="1:38">
      <c r="A30" s="409">
        <v>24</v>
      </c>
      <c r="B30" s="407" t="s">
        <v>17</v>
      </c>
      <c r="C30" s="384">
        <v>512515</v>
      </c>
      <c r="D30" s="384">
        <v>463052.6</v>
      </c>
      <c r="E30" s="384">
        <f t="shared" si="0"/>
        <v>90.349082465879036</v>
      </c>
      <c r="F30" s="384">
        <v>679678.8</v>
      </c>
      <c r="G30" s="384">
        <v>374622.8</v>
      </c>
      <c r="H30" s="384">
        <f t="shared" si="1"/>
        <v>55.117623206726464</v>
      </c>
      <c r="I30" s="384">
        <v>16339558.9</v>
      </c>
      <c r="J30" s="384">
        <v>12772661.800000001</v>
      </c>
      <c r="K30" s="410">
        <f t="shared" si="2"/>
        <v>78.170175083490165</v>
      </c>
      <c r="L30" s="384">
        <v>14330205</v>
      </c>
      <c r="M30" s="384">
        <v>13587795.1</v>
      </c>
      <c r="N30" s="384">
        <f t="shared" si="3"/>
        <v>94.819265321047396</v>
      </c>
      <c r="O30" s="410">
        <f t="shared" si="4"/>
        <v>2.7570536444135811</v>
      </c>
      <c r="Q30" s="404">
        <v>15205.8</v>
      </c>
      <c r="R30" s="404">
        <v>7931.7</v>
      </c>
      <c r="S30" s="404">
        <v>292332.79999999999</v>
      </c>
      <c r="T30" s="404">
        <v>228614.5</v>
      </c>
      <c r="U30" s="404">
        <f t="shared" si="5"/>
        <v>307538.59999999998</v>
      </c>
      <c r="V30" s="404">
        <f t="shared" si="5"/>
        <v>236546.2</v>
      </c>
      <c r="X30" s="404">
        <v>98.6</v>
      </c>
      <c r="Y30" s="404">
        <v>13145.9</v>
      </c>
      <c r="Z30" s="404">
        <v>4312.5</v>
      </c>
      <c r="AA30" s="404">
        <f t="shared" si="6"/>
        <v>13145.9</v>
      </c>
      <c r="AB30" s="404">
        <f t="shared" si="6"/>
        <v>4411.1000000000004</v>
      </c>
      <c r="AD30" s="404">
        <v>113305.2</v>
      </c>
      <c r="AE30" s="404">
        <v>57540.5</v>
      </c>
      <c r="AF30" s="404">
        <v>0</v>
      </c>
      <c r="AG30" s="404">
        <f t="shared" si="7"/>
        <v>170845.7</v>
      </c>
      <c r="AH30" s="411">
        <f>I30-AD33</f>
        <v>15986515.800000001</v>
      </c>
      <c r="AI30" s="404">
        <v>1177847.8</v>
      </c>
      <c r="AJ30" s="404">
        <v>1269687</v>
      </c>
      <c r="AK30" s="411">
        <f t="shared" si="8"/>
        <v>17517406.699999999</v>
      </c>
      <c r="AL30" s="411">
        <f t="shared" si="8"/>
        <v>14042348.800000001</v>
      </c>
    </row>
    <row r="31" spans="1:38" ht="40.5" customHeight="1">
      <c r="A31" s="409">
        <v>25</v>
      </c>
      <c r="B31" s="412" t="s">
        <v>414</v>
      </c>
      <c r="C31" s="384">
        <v>5701308.2000000002</v>
      </c>
      <c r="D31" s="384">
        <v>5594361.7000000002</v>
      </c>
      <c r="E31" s="384">
        <f t="shared" si="0"/>
        <v>98.124176132067376</v>
      </c>
      <c r="F31" s="384">
        <v>5922275.5</v>
      </c>
      <c r="G31" s="384">
        <v>5574191.9000000004</v>
      </c>
      <c r="H31" s="384">
        <f t="shared" si="1"/>
        <v>94.122468635577661</v>
      </c>
      <c r="I31" s="384">
        <v>14937938.9</v>
      </c>
      <c r="J31" s="384">
        <v>20079926.100000001</v>
      </c>
      <c r="K31" s="410">
        <f t="shared" si="2"/>
        <v>134.42233386026234</v>
      </c>
      <c r="L31" s="384">
        <v>16513520.9</v>
      </c>
      <c r="M31" s="384">
        <v>14337181.4</v>
      </c>
      <c r="N31" s="384">
        <f t="shared" si="3"/>
        <v>86.820863259996841</v>
      </c>
      <c r="O31" s="410">
        <f t="shared" si="4"/>
        <v>38.879273020846341</v>
      </c>
      <c r="Q31" s="404">
        <v>322574.90000000002</v>
      </c>
      <c r="R31" s="404">
        <v>162826.4</v>
      </c>
      <c r="S31" s="404">
        <v>377257.8</v>
      </c>
      <c r="T31" s="404">
        <v>287717.7</v>
      </c>
      <c r="U31" s="404">
        <f t="shared" si="5"/>
        <v>699832.7</v>
      </c>
      <c r="V31" s="404">
        <f t="shared" si="5"/>
        <v>450544.1</v>
      </c>
      <c r="Y31" s="404">
        <v>4973.2</v>
      </c>
      <c r="Z31" s="404">
        <v>3808.6</v>
      </c>
      <c r="AA31" s="404">
        <f t="shared" si="6"/>
        <v>4973.2</v>
      </c>
      <c r="AB31" s="404">
        <f t="shared" si="6"/>
        <v>3808.6</v>
      </c>
      <c r="AI31" s="411">
        <v>1321827.3999999999</v>
      </c>
      <c r="AJ31" s="411">
        <v>1401567.9</v>
      </c>
      <c r="AK31" s="411">
        <f t="shared" si="8"/>
        <v>16259766.300000001</v>
      </c>
      <c r="AL31" s="411">
        <f t="shared" si="8"/>
        <v>21481494</v>
      </c>
    </row>
    <row r="32" spans="1:38">
      <c r="A32" s="409">
        <v>26</v>
      </c>
      <c r="B32" s="412" t="s">
        <v>333</v>
      </c>
      <c r="C32" s="384"/>
      <c r="D32" s="384"/>
      <c r="E32" s="384"/>
      <c r="F32" s="384"/>
      <c r="G32" s="384"/>
      <c r="H32" s="384"/>
      <c r="I32" s="410"/>
      <c r="J32" s="410"/>
      <c r="K32" s="410"/>
      <c r="L32" s="384"/>
      <c r="M32" s="384"/>
      <c r="N32" s="384"/>
      <c r="O32" s="410"/>
    </row>
    <row r="33" spans="1:33" ht="12.75" thickBot="1">
      <c r="A33" s="413"/>
      <c r="B33" s="414" t="s">
        <v>192</v>
      </c>
      <c r="C33" s="415">
        <f>SUM(C7:C32)</f>
        <v>7035587.7000000002</v>
      </c>
      <c r="D33" s="415">
        <f>SUM(D7:D32)</f>
        <v>7233755.7000000002</v>
      </c>
      <c r="E33" s="415">
        <f>D33/C33*100</f>
        <v>102.81665169208252</v>
      </c>
      <c r="F33" s="415">
        <f>SUM(F7:F32)</f>
        <v>7845996.0999999996</v>
      </c>
      <c r="G33" s="415">
        <f>SUM(G7:G32)</f>
        <v>7311853.9000000004</v>
      </c>
      <c r="H33" s="415">
        <f t="shared" ref="H33" si="9">G33/F33*100</f>
        <v>93.192168423331239</v>
      </c>
      <c r="I33" s="416">
        <f>SUM(I7:I32)</f>
        <v>75241320</v>
      </c>
      <c r="J33" s="416">
        <f>SUM(J7:J32)</f>
        <v>69144812.5</v>
      </c>
      <c r="K33" s="416">
        <f>J33/I33*100</f>
        <v>91.897394277506024</v>
      </c>
      <c r="L33" s="415">
        <f>SUM(L7:L32)</f>
        <v>70591404.300000012</v>
      </c>
      <c r="M33" s="415">
        <f>SUM(M7:M32)</f>
        <v>65141539.700000003</v>
      </c>
      <c r="N33" s="415">
        <f>M33/L33*100</f>
        <v>92.279705080183533</v>
      </c>
      <c r="O33" s="416">
        <f>G33/M33*100</f>
        <v>11.22456413169491</v>
      </c>
      <c r="Q33" s="404">
        <f t="shared" ref="Q33:AB33" si="10">SUM(Q7:Q31)</f>
        <v>464906.5</v>
      </c>
      <c r="R33" s="404">
        <f t="shared" si="10"/>
        <v>284372.59999999998</v>
      </c>
      <c r="S33" s="411">
        <f t="shared" si="10"/>
        <v>1281885.4000000001</v>
      </c>
      <c r="T33" s="411">
        <f t="shared" si="10"/>
        <v>1030631.0999999999</v>
      </c>
      <c r="U33" s="411">
        <f t="shared" si="10"/>
        <v>1746791.8999999997</v>
      </c>
      <c r="V33" s="411">
        <f t="shared" si="10"/>
        <v>1315003.7000000002</v>
      </c>
      <c r="W33" s="404">
        <f t="shared" si="10"/>
        <v>100.8</v>
      </c>
      <c r="X33" s="404">
        <f t="shared" si="10"/>
        <v>2481.9</v>
      </c>
      <c r="Y33" s="404">
        <f t="shared" si="10"/>
        <v>30470.499999999996</v>
      </c>
      <c r="Z33" s="411">
        <f t="shared" si="10"/>
        <v>13977</v>
      </c>
      <c r="AA33" s="404">
        <f t="shared" si="10"/>
        <v>30571.299999999996</v>
      </c>
      <c r="AB33" s="404">
        <f t="shared" si="10"/>
        <v>16458.900000000001</v>
      </c>
      <c r="AD33" s="404">
        <f>SUM(AD7:AD31)</f>
        <v>353043.1</v>
      </c>
      <c r="AE33" s="404">
        <f>SUM(AE7:AE31)</f>
        <v>102601.4</v>
      </c>
      <c r="AF33" s="404">
        <f>SUM(AF7:AF31)</f>
        <v>12937.1</v>
      </c>
      <c r="AG33" s="404">
        <f>SUM(AG7:AG31)</f>
        <v>468581.6</v>
      </c>
    </row>
    <row r="34" spans="1:33" ht="18" hidden="1" customHeight="1">
      <c r="A34" s="417"/>
      <c r="B34" s="417"/>
      <c r="C34" s="418"/>
      <c r="D34" s="418"/>
      <c r="E34" s="417"/>
      <c r="F34" s="417"/>
      <c r="G34" s="417"/>
      <c r="H34" s="417"/>
      <c r="I34" s="419">
        <f>SUM(I7:I31)</f>
        <v>75241320</v>
      </c>
      <c r="J34" s="419">
        <f>SUM(J7:J31)</f>
        <v>69144812.5</v>
      </c>
      <c r="K34" s="410">
        <f>(J34/I34)*100</f>
        <v>91.897394277506024</v>
      </c>
      <c r="L34" s="410"/>
      <c r="M34" s="410"/>
      <c r="N34" s="410"/>
      <c r="O34" s="419"/>
    </row>
    <row r="35" spans="1:33" hidden="1">
      <c r="A35" s="417"/>
      <c r="B35" s="417"/>
      <c r="C35" s="419">
        <f>C33-C34</f>
        <v>7035587.7000000002</v>
      </c>
      <c r="D35" s="419">
        <f>D33-D34</f>
        <v>7233755.7000000002</v>
      </c>
      <c r="E35" s="419"/>
      <c r="F35" s="419"/>
      <c r="G35" s="419"/>
      <c r="H35" s="419"/>
      <c r="I35" s="419"/>
      <c r="J35" s="417"/>
      <c r="K35" s="410" t="e">
        <f>(J35/I35)*100</f>
        <v>#DIV/0!</v>
      </c>
      <c r="L35" s="410"/>
      <c r="M35" s="410"/>
      <c r="N35" s="410"/>
      <c r="O35" s="417"/>
    </row>
    <row r="36" spans="1:33" hidden="1">
      <c r="A36" s="417"/>
      <c r="B36" s="417"/>
      <c r="C36" s="418">
        <v>481373.8</v>
      </c>
      <c r="D36" s="418">
        <v>594960.5</v>
      </c>
      <c r="E36" s="419"/>
      <c r="F36" s="419"/>
      <c r="G36" s="419"/>
      <c r="H36" s="419"/>
      <c r="I36" s="419"/>
      <c r="J36" s="419"/>
      <c r="K36" s="410" t="e">
        <f>(J36/I36)*100</f>
        <v>#DIV/0!</v>
      </c>
      <c r="L36" s="410"/>
      <c r="M36" s="410"/>
      <c r="N36" s="410"/>
      <c r="O36" s="417"/>
    </row>
    <row r="37" spans="1:33">
      <c r="A37" s="417"/>
      <c r="B37" s="420"/>
      <c r="C37" s="421"/>
      <c r="D37" s="422"/>
      <c r="E37" s="420"/>
      <c r="F37" s="420"/>
      <c r="G37" s="420"/>
      <c r="H37" s="420"/>
      <c r="I37" s="420"/>
      <c r="J37" s="423"/>
      <c r="K37" s="420"/>
      <c r="L37" s="420"/>
      <c r="M37" s="420"/>
      <c r="N37" s="420"/>
      <c r="O37" s="420"/>
    </row>
    <row r="38" spans="1:33">
      <c r="A38" s="417"/>
      <c r="B38" s="420"/>
      <c r="C38" s="303"/>
      <c r="D38" s="303"/>
      <c r="E38" s="420"/>
      <c r="F38" s="420"/>
      <c r="G38" s="420"/>
      <c r="H38" s="420"/>
      <c r="I38" s="424"/>
      <c r="J38" s="424"/>
      <c r="K38" s="420"/>
      <c r="L38" s="420"/>
      <c r="M38" s="420"/>
      <c r="N38" s="420"/>
      <c r="O38" s="420"/>
    </row>
    <row r="39" spans="1:33" ht="7.5" customHeight="1">
      <c r="A39" s="417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</row>
    <row r="40" spans="1:33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</row>
    <row r="41" spans="1:33">
      <c r="A41" s="417"/>
      <c r="B41" s="417"/>
      <c r="C41" s="419"/>
      <c r="D41" s="419"/>
      <c r="E41" s="417"/>
      <c r="F41" s="417"/>
      <c r="G41" s="417"/>
      <c r="H41" s="417"/>
      <c r="I41" s="417"/>
      <c r="J41" s="417"/>
      <c r="K41" s="417"/>
      <c r="L41" s="419"/>
      <c r="M41" s="419"/>
      <c r="N41" s="417"/>
      <c r="O41" s="417"/>
    </row>
    <row r="44" spans="1:33">
      <c r="C44" s="411"/>
      <c r="D44" s="411"/>
    </row>
  </sheetData>
  <mergeCells count="11">
    <mergeCell ref="B2:O2"/>
    <mergeCell ref="I3:O3"/>
    <mergeCell ref="A4:A6"/>
    <mergeCell ref="B4:B6"/>
    <mergeCell ref="C4:H4"/>
    <mergeCell ref="I4:N4"/>
    <mergeCell ref="O4:O6"/>
    <mergeCell ref="C5:E5"/>
    <mergeCell ref="F5:H5"/>
    <mergeCell ref="I5:K5"/>
    <mergeCell ref="L5:N5"/>
  </mergeCells>
  <printOptions horizontalCentered="1"/>
  <pageMargins left="0.24" right="0.21" top="0.196850393700787" bottom="0.23622047244094499" header="0.196850393700787" footer="0.23622047244094499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M26" sqref="M26"/>
    </sheetView>
  </sheetViews>
  <sheetFormatPr defaultRowHeight="12"/>
  <cols>
    <col min="1" max="1" width="4.42578125" style="440" customWidth="1"/>
    <col min="2" max="2" width="18.7109375" style="425" customWidth="1"/>
    <col min="3" max="5" width="10.7109375" style="425" customWidth="1"/>
    <col min="6" max="7" width="10.7109375" style="429" customWidth="1"/>
    <col min="8" max="8" width="10.42578125" style="425" customWidth="1"/>
    <col min="9" max="11" width="10.7109375" style="425" customWidth="1"/>
    <col min="12" max="16384" width="9.140625" style="425"/>
  </cols>
  <sheetData>
    <row r="1" spans="1:14" ht="20.100000000000001" customHeight="1">
      <c r="A1" s="501" t="s">
        <v>415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4" ht="20.100000000000001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4" ht="20.100000000000001" customHeight="1">
      <c r="A3" s="502" t="s">
        <v>405</v>
      </c>
      <c r="B3" s="502" t="s">
        <v>175</v>
      </c>
      <c r="C3" s="502" t="s">
        <v>416</v>
      </c>
      <c r="D3" s="502"/>
      <c r="E3" s="502"/>
      <c r="F3" s="502" t="s">
        <v>417</v>
      </c>
      <c r="G3" s="502"/>
      <c r="H3" s="502"/>
      <c r="I3" s="502" t="s">
        <v>418</v>
      </c>
      <c r="J3" s="502"/>
      <c r="K3" s="502"/>
      <c r="L3" s="427"/>
    </row>
    <row r="4" spans="1:14" ht="20.100000000000001" customHeight="1">
      <c r="A4" s="502"/>
      <c r="B4" s="502"/>
      <c r="C4" s="428" t="s">
        <v>313</v>
      </c>
      <c r="D4" s="428" t="s">
        <v>314</v>
      </c>
      <c r="E4" s="428" t="s">
        <v>0</v>
      </c>
      <c r="F4" s="428" t="s">
        <v>313</v>
      </c>
      <c r="G4" s="428" t="s">
        <v>314</v>
      </c>
      <c r="H4" s="428" t="s">
        <v>0</v>
      </c>
      <c r="I4" s="428" t="s">
        <v>313</v>
      </c>
      <c r="J4" s="428" t="s">
        <v>314</v>
      </c>
      <c r="K4" s="428" t="s">
        <v>0</v>
      </c>
      <c r="L4" s="427"/>
      <c r="N4" s="429"/>
    </row>
    <row r="5" spans="1:14" ht="18" customHeight="1">
      <c r="A5" s="430">
        <v>1</v>
      </c>
      <c r="B5" s="431" t="s">
        <v>1</v>
      </c>
      <c r="C5" s="432">
        <v>131137.70000000001</v>
      </c>
      <c r="D5" s="432">
        <v>137668</v>
      </c>
      <c r="E5" s="432">
        <f>D5/C5*100</f>
        <v>104.979727416296</v>
      </c>
      <c r="F5" s="432">
        <v>4463</v>
      </c>
      <c r="G5" s="432">
        <v>4315.8999999999996</v>
      </c>
      <c r="H5" s="432">
        <f>G5/F5*100</f>
        <v>96.704010755097457</v>
      </c>
      <c r="I5" s="433">
        <f t="shared" ref="I5:J30" si="0">C5+F5</f>
        <v>135600.70000000001</v>
      </c>
      <c r="J5" s="433">
        <f t="shared" si="0"/>
        <v>141983.9</v>
      </c>
      <c r="K5" s="433">
        <f t="shared" ref="K5:K30" si="1">J5/I5*100</f>
        <v>104.70735033078738</v>
      </c>
    </row>
    <row r="6" spans="1:14" ht="18" customHeight="1">
      <c r="A6" s="430">
        <v>2</v>
      </c>
      <c r="B6" s="431" t="s">
        <v>2</v>
      </c>
      <c r="C6" s="432">
        <v>133162.79999999999</v>
      </c>
      <c r="D6" s="432">
        <v>112348.3</v>
      </c>
      <c r="E6" s="432">
        <f t="shared" ref="E6:E30" si="2">D6/C6*100</f>
        <v>84.369133121262109</v>
      </c>
      <c r="F6" s="432">
        <v>3475</v>
      </c>
      <c r="G6" s="432">
        <v>2839.9</v>
      </c>
      <c r="H6" s="432">
        <f t="shared" ref="H6:H30" si="3">G6/F6*100</f>
        <v>81.723741007194249</v>
      </c>
      <c r="I6" s="433">
        <f t="shared" si="0"/>
        <v>136637.79999999999</v>
      </c>
      <c r="J6" s="433">
        <f t="shared" si="0"/>
        <v>115188.2</v>
      </c>
      <c r="K6" s="433">
        <f t="shared" si="1"/>
        <v>84.301854977173235</v>
      </c>
    </row>
    <row r="7" spans="1:14" ht="18" customHeight="1">
      <c r="A7" s="430">
        <v>3</v>
      </c>
      <c r="B7" s="431" t="s">
        <v>3</v>
      </c>
      <c r="C7" s="432">
        <v>150673.60000000001</v>
      </c>
      <c r="D7" s="432">
        <v>146789.6</v>
      </c>
      <c r="E7" s="432">
        <f t="shared" si="2"/>
        <v>97.422242516273585</v>
      </c>
      <c r="F7" s="432">
        <v>4785</v>
      </c>
      <c r="G7" s="432">
        <v>2126.3000000000002</v>
      </c>
      <c r="H7" s="432">
        <f t="shared" si="3"/>
        <v>44.436781609195407</v>
      </c>
      <c r="I7" s="433">
        <f t="shared" si="0"/>
        <v>155458.6</v>
      </c>
      <c r="J7" s="433">
        <f t="shared" si="0"/>
        <v>148915.9</v>
      </c>
      <c r="K7" s="433">
        <f t="shared" si="1"/>
        <v>95.791355383362514</v>
      </c>
    </row>
    <row r="8" spans="1:14" ht="18" customHeight="1">
      <c r="A8" s="430">
        <v>4</v>
      </c>
      <c r="B8" s="431" t="s">
        <v>4</v>
      </c>
      <c r="C8" s="432">
        <v>180226.7</v>
      </c>
      <c r="D8" s="432">
        <v>147807.1</v>
      </c>
      <c r="E8" s="432">
        <f t="shared" si="2"/>
        <v>82.011766292119873</v>
      </c>
      <c r="F8" s="432">
        <v>5540</v>
      </c>
      <c r="G8" s="432">
        <v>1395.5</v>
      </c>
      <c r="H8" s="432">
        <f t="shared" si="3"/>
        <v>25.18953068592058</v>
      </c>
      <c r="I8" s="433">
        <f t="shared" si="0"/>
        <v>185766.7</v>
      </c>
      <c r="J8" s="433">
        <f t="shared" si="0"/>
        <v>149202.6</v>
      </c>
      <c r="K8" s="433">
        <f t="shared" si="1"/>
        <v>80.317193555142012</v>
      </c>
      <c r="M8" s="429"/>
    </row>
    <row r="9" spans="1:14" ht="18" customHeight="1">
      <c r="A9" s="430">
        <v>5</v>
      </c>
      <c r="B9" s="431" t="s">
        <v>5</v>
      </c>
      <c r="C9" s="432">
        <v>182477.7</v>
      </c>
      <c r="D9" s="432">
        <v>361165</v>
      </c>
      <c r="E9" s="432">
        <f t="shared" si="2"/>
        <v>197.9228146781771</v>
      </c>
      <c r="F9" s="432">
        <v>7788</v>
      </c>
      <c r="G9" s="432">
        <v>5842.1</v>
      </c>
      <c r="H9" s="432">
        <f t="shared" si="3"/>
        <v>75.014124293785315</v>
      </c>
      <c r="I9" s="433">
        <f t="shared" si="0"/>
        <v>190265.7</v>
      </c>
      <c r="J9" s="433">
        <f t="shared" si="0"/>
        <v>367007.1</v>
      </c>
      <c r="K9" s="433">
        <f t="shared" si="1"/>
        <v>192.89188750258188</v>
      </c>
    </row>
    <row r="10" spans="1:14" ht="18" customHeight="1">
      <c r="A10" s="430">
        <v>6</v>
      </c>
      <c r="B10" s="431" t="s">
        <v>6</v>
      </c>
      <c r="C10" s="432">
        <v>183528.5</v>
      </c>
      <c r="D10" s="432">
        <v>198804</v>
      </c>
      <c r="E10" s="432">
        <f t="shared" si="2"/>
        <v>108.32323045194616</v>
      </c>
      <c r="F10" s="432">
        <v>14360</v>
      </c>
      <c r="G10" s="432">
        <v>13836.8</v>
      </c>
      <c r="H10" s="432">
        <f t="shared" si="3"/>
        <v>96.35654596100278</v>
      </c>
      <c r="I10" s="433">
        <f t="shared" si="0"/>
        <v>197888.5</v>
      </c>
      <c r="J10" s="433">
        <f t="shared" si="0"/>
        <v>212640.8</v>
      </c>
      <c r="K10" s="433">
        <f t="shared" si="1"/>
        <v>107.45485462773227</v>
      </c>
    </row>
    <row r="11" spans="1:14" ht="18" customHeight="1">
      <c r="A11" s="430">
        <v>7</v>
      </c>
      <c r="B11" s="431" t="s">
        <v>7</v>
      </c>
      <c r="C11" s="432">
        <v>141284.5</v>
      </c>
      <c r="D11" s="432">
        <v>171804.4</v>
      </c>
      <c r="E11" s="432">
        <f t="shared" si="2"/>
        <v>121.60173267414329</v>
      </c>
      <c r="F11" s="432">
        <v>21010</v>
      </c>
      <c r="G11" s="432">
        <v>21977.4</v>
      </c>
      <c r="H11" s="432">
        <f t="shared" si="3"/>
        <v>104.60447405997144</v>
      </c>
      <c r="I11" s="433">
        <f t="shared" si="0"/>
        <v>162294.5</v>
      </c>
      <c r="J11" s="433">
        <f t="shared" si="0"/>
        <v>193781.8</v>
      </c>
      <c r="K11" s="433">
        <f t="shared" si="1"/>
        <v>119.40133522701015</v>
      </c>
    </row>
    <row r="12" spans="1:14" ht="18" customHeight="1">
      <c r="A12" s="430">
        <v>8</v>
      </c>
      <c r="B12" s="431" t="s">
        <v>8</v>
      </c>
      <c r="C12" s="432">
        <v>169930</v>
      </c>
      <c r="D12" s="432">
        <v>164859.20000000001</v>
      </c>
      <c r="E12" s="432">
        <f t="shared" si="2"/>
        <v>97.015947743188377</v>
      </c>
      <c r="F12" s="432">
        <v>12910</v>
      </c>
      <c r="G12" s="432">
        <v>13290.8</v>
      </c>
      <c r="H12" s="432">
        <f t="shared" si="3"/>
        <v>102.94965143299768</v>
      </c>
      <c r="I12" s="433">
        <f t="shared" si="0"/>
        <v>182840</v>
      </c>
      <c r="J12" s="433">
        <f t="shared" si="0"/>
        <v>178150</v>
      </c>
      <c r="K12" s="433">
        <f t="shared" si="1"/>
        <v>97.434915773353751</v>
      </c>
      <c r="N12" s="429"/>
    </row>
    <row r="13" spans="1:14" ht="18" customHeight="1">
      <c r="A13" s="430">
        <v>9</v>
      </c>
      <c r="B13" s="431" t="s">
        <v>19</v>
      </c>
      <c r="C13" s="432">
        <v>163773.29999999999</v>
      </c>
      <c r="D13" s="432">
        <v>196600.1</v>
      </c>
      <c r="E13" s="432">
        <f t="shared" si="2"/>
        <v>120.04404869414003</v>
      </c>
      <c r="F13" s="432">
        <v>5050</v>
      </c>
      <c r="G13" s="432">
        <v>3604.9</v>
      </c>
      <c r="H13" s="432">
        <f t="shared" si="3"/>
        <v>71.384158415841583</v>
      </c>
      <c r="I13" s="433">
        <f t="shared" si="0"/>
        <v>168823.3</v>
      </c>
      <c r="J13" s="433">
        <f t="shared" si="0"/>
        <v>200205</v>
      </c>
      <c r="K13" s="433">
        <f t="shared" si="1"/>
        <v>118.58848867425291</v>
      </c>
    </row>
    <row r="14" spans="1:14" ht="18" customHeight="1">
      <c r="A14" s="430">
        <v>10</v>
      </c>
      <c r="B14" s="431" t="s">
        <v>10</v>
      </c>
      <c r="C14" s="432">
        <v>146403.20000000001</v>
      </c>
      <c r="D14" s="432">
        <v>152404.79999999999</v>
      </c>
      <c r="E14" s="432">
        <f t="shared" si="2"/>
        <v>104.09936394832897</v>
      </c>
      <c r="F14" s="432">
        <v>11400</v>
      </c>
      <c r="G14" s="432">
        <v>19522.900000000001</v>
      </c>
      <c r="H14" s="432">
        <f t="shared" si="3"/>
        <v>171.25350877192983</v>
      </c>
      <c r="I14" s="433">
        <f t="shared" si="0"/>
        <v>157803.20000000001</v>
      </c>
      <c r="J14" s="433">
        <f t="shared" si="0"/>
        <v>171927.69999999998</v>
      </c>
      <c r="K14" s="433">
        <f t="shared" si="1"/>
        <v>108.95070568911147</v>
      </c>
    </row>
    <row r="15" spans="1:14" ht="18" customHeight="1">
      <c r="A15" s="430">
        <v>11</v>
      </c>
      <c r="B15" s="431" t="s">
        <v>11</v>
      </c>
      <c r="C15" s="432">
        <v>147731.79999999999</v>
      </c>
      <c r="D15" s="432">
        <v>133564.79999999999</v>
      </c>
      <c r="E15" s="432">
        <f t="shared" si="2"/>
        <v>90.410324655896702</v>
      </c>
      <c r="F15" s="432">
        <v>5230</v>
      </c>
      <c r="G15" s="432">
        <v>3586.6</v>
      </c>
      <c r="H15" s="432">
        <f t="shared" si="3"/>
        <v>68.577437858508603</v>
      </c>
      <c r="I15" s="433">
        <f t="shared" si="0"/>
        <v>152961.79999999999</v>
      </c>
      <c r="J15" s="433">
        <f t="shared" si="0"/>
        <v>137151.4</v>
      </c>
      <c r="K15" s="433">
        <f t="shared" si="1"/>
        <v>89.663824562733964</v>
      </c>
    </row>
    <row r="16" spans="1:14" ht="18" customHeight="1">
      <c r="A16" s="430">
        <v>12</v>
      </c>
      <c r="B16" s="431" t="s">
        <v>12</v>
      </c>
      <c r="C16" s="432">
        <v>170405</v>
      </c>
      <c r="D16" s="432">
        <v>159100.9</v>
      </c>
      <c r="E16" s="432">
        <f t="shared" si="2"/>
        <v>93.366333147501535</v>
      </c>
      <c r="F16" s="432">
        <v>10658.8</v>
      </c>
      <c r="G16" s="432">
        <v>16127.4</v>
      </c>
      <c r="H16" s="432">
        <f t="shared" si="3"/>
        <v>151.30596314782153</v>
      </c>
      <c r="I16" s="433">
        <f>C16+F16</f>
        <v>181063.8</v>
      </c>
      <c r="J16" s="433">
        <f t="shared" si="0"/>
        <v>175228.3</v>
      </c>
      <c r="K16" s="433">
        <f t="shared" si="1"/>
        <v>96.77710287754924</v>
      </c>
    </row>
    <row r="17" spans="1:13" ht="18" customHeight="1">
      <c r="A17" s="430">
        <v>13</v>
      </c>
      <c r="B17" s="431" t="s">
        <v>13</v>
      </c>
      <c r="C17" s="432">
        <v>199226.5</v>
      </c>
      <c r="D17" s="432">
        <v>163242.5</v>
      </c>
      <c r="E17" s="432">
        <f t="shared" si="2"/>
        <v>81.938145778799509</v>
      </c>
      <c r="F17" s="432">
        <v>3500</v>
      </c>
      <c r="G17" s="432">
        <v>2519.3000000000002</v>
      </c>
      <c r="H17" s="432">
        <f t="shared" si="3"/>
        <v>71.98</v>
      </c>
      <c r="I17" s="433">
        <f t="shared" si="0"/>
        <v>202726.5</v>
      </c>
      <c r="J17" s="433">
        <f t="shared" si="0"/>
        <v>165761.79999999999</v>
      </c>
      <c r="K17" s="433">
        <f t="shared" si="1"/>
        <v>81.766221978873006</v>
      </c>
    </row>
    <row r="18" spans="1:13" ht="18" customHeight="1">
      <c r="A18" s="430">
        <v>14</v>
      </c>
      <c r="B18" s="431" t="s">
        <v>186</v>
      </c>
      <c r="C18" s="432">
        <v>135654.20000000001</v>
      </c>
      <c r="D18" s="432">
        <v>139061.1</v>
      </c>
      <c r="E18" s="432">
        <f t="shared" si="2"/>
        <v>102.51145928397352</v>
      </c>
      <c r="F18" s="432">
        <v>8850</v>
      </c>
      <c r="G18" s="432">
        <v>10623.5</v>
      </c>
      <c r="H18" s="432">
        <f t="shared" si="3"/>
        <v>120.03954802259886</v>
      </c>
      <c r="I18" s="433">
        <f t="shared" si="0"/>
        <v>144504.20000000001</v>
      </c>
      <c r="J18" s="433">
        <f t="shared" si="0"/>
        <v>149684.6</v>
      </c>
      <c r="K18" s="433">
        <f t="shared" si="1"/>
        <v>103.58494770394215</v>
      </c>
    </row>
    <row r="19" spans="1:13" ht="18" customHeight="1">
      <c r="A19" s="430">
        <v>15</v>
      </c>
      <c r="B19" s="431" t="s">
        <v>223</v>
      </c>
      <c r="C19" s="432">
        <v>174611.4</v>
      </c>
      <c r="D19" s="432">
        <v>203320.1</v>
      </c>
      <c r="E19" s="432">
        <f t="shared" si="2"/>
        <v>116.44148091132654</v>
      </c>
      <c r="F19" s="432">
        <v>18300</v>
      </c>
      <c r="G19" s="432">
        <v>23084.9</v>
      </c>
      <c r="H19" s="432">
        <f t="shared" si="3"/>
        <v>126.14699453551914</v>
      </c>
      <c r="I19" s="433">
        <f t="shared" si="0"/>
        <v>192911.4</v>
      </c>
      <c r="J19" s="433">
        <f t="shared" si="0"/>
        <v>226405</v>
      </c>
      <c r="K19" s="433">
        <f t="shared" si="1"/>
        <v>117.36216729545272</v>
      </c>
    </row>
    <row r="20" spans="1:13" ht="18" customHeight="1">
      <c r="A20" s="430">
        <v>16</v>
      </c>
      <c r="B20" s="431" t="s">
        <v>224</v>
      </c>
      <c r="C20" s="432">
        <v>156867.70000000001</v>
      </c>
      <c r="D20" s="432">
        <v>122293</v>
      </c>
      <c r="E20" s="432">
        <f t="shared" si="2"/>
        <v>77.959324959822823</v>
      </c>
      <c r="F20" s="432">
        <v>4730</v>
      </c>
      <c r="G20" s="432">
        <v>3178.7</v>
      </c>
      <c r="H20" s="432">
        <f t="shared" si="3"/>
        <v>67.202959830866803</v>
      </c>
      <c r="I20" s="433">
        <f t="shared" si="0"/>
        <v>161597.70000000001</v>
      </c>
      <c r="J20" s="433">
        <f t="shared" si="0"/>
        <v>125471.7</v>
      </c>
      <c r="K20" s="433">
        <f t="shared" si="1"/>
        <v>77.644483801440231</v>
      </c>
    </row>
    <row r="21" spans="1:13" ht="18" customHeight="1">
      <c r="A21" s="430">
        <v>17</v>
      </c>
      <c r="B21" s="431" t="s">
        <v>14</v>
      </c>
      <c r="C21" s="432">
        <v>181382.7</v>
      </c>
      <c r="D21" s="432">
        <v>184570.8</v>
      </c>
      <c r="E21" s="432">
        <f t="shared" si="2"/>
        <v>101.75766487101581</v>
      </c>
      <c r="F21" s="432">
        <v>76830</v>
      </c>
      <c r="G21" s="432">
        <v>63777.9</v>
      </c>
      <c r="H21" s="432">
        <f t="shared" si="3"/>
        <v>83.011714174150725</v>
      </c>
      <c r="I21" s="433">
        <f t="shared" si="0"/>
        <v>258212.7</v>
      </c>
      <c r="J21" s="433">
        <f t="shared" si="0"/>
        <v>248348.69999999998</v>
      </c>
      <c r="K21" s="433">
        <f t="shared" si="1"/>
        <v>96.179893552873267</v>
      </c>
    </row>
    <row r="22" spans="1:13" ht="18" customHeight="1">
      <c r="A22" s="430">
        <v>18</v>
      </c>
      <c r="B22" s="431" t="s">
        <v>225</v>
      </c>
      <c r="C22" s="432">
        <v>151341.5</v>
      </c>
      <c r="D22" s="432">
        <v>152744.20000000001</v>
      </c>
      <c r="E22" s="432">
        <f t="shared" si="2"/>
        <v>100.92684425620205</v>
      </c>
      <c r="F22" s="432">
        <v>3830</v>
      </c>
      <c r="G22" s="432">
        <v>2791.6</v>
      </c>
      <c r="H22" s="432">
        <f t="shared" si="3"/>
        <v>72.887728459530024</v>
      </c>
      <c r="I22" s="433">
        <f t="shared" si="0"/>
        <v>155171.5</v>
      </c>
      <c r="J22" s="433">
        <f t="shared" si="0"/>
        <v>155535.80000000002</v>
      </c>
      <c r="K22" s="433">
        <f t="shared" si="1"/>
        <v>100.23477249366026</v>
      </c>
    </row>
    <row r="23" spans="1:13" ht="18" customHeight="1">
      <c r="A23" s="430">
        <v>19</v>
      </c>
      <c r="B23" s="431" t="s">
        <v>226</v>
      </c>
      <c r="C23" s="432">
        <v>127898.2</v>
      </c>
      <c r="D23" s="432">
        <v>116996.9</v>
      </c>
      <c r="E23" s="432">
        <f t="shared" si="2"/>
        <v>91.476580593002865</v>
      </c>
      <c r="F23" s="432">
        <v>12550</v>
      </c>
      <c r="G23" s="432">
        <v>22983.4</v>
      </c>
      <c r="H23" s="432">
        <f t="shared" si="3"/>
        <v>183.13466135458171</v>
      </c>
      <c r="I23" s="433">
        <f t="shared" si="0"/>
        <v>140448.20000000001</v>
      </c>
      <c r="J23" s="433">
        <f t="shared" si="0"/>
        <v>139980.29999999999</v>
      </c>
      <c r="K23" s="433">
        <f t="shared" si="1"/>
        <v>99.666852262969527</v>
      </c>
    </row>
    <row r="24" spans="1:13" ht="18" customHeight="1">
      <c r="A24" s="430">
        <v>20</v>
      </c>
      <c r="B24" s="431" t="s">
        <v>9</v>
      </c>
      <c r="C24" s="432">
        <v>234567</v>
      </c>
      <c r="D24" s="432">
        <v>258928.6</v>
      </c>
      <c r="E24" s="432">
        <f t="shared" si="2"/>
        <v>110.38577464008152</v>
      </c>
      <c r="F24" s="432">
        <v>41660</v>
      </c>
      <c r="G24" s="432">
        <v>90435.3</v>
      </c>
      <c r="H24" s="432">
        <f t="shared" si="3"/>
        <v>217.079452712434</v>
      </c>
      <c r="I24" s="433">
        <f t="shared" si="0"/>
        <v>276227</v>
      </c>
      <c r="J24" s="433">
        <f t="shared" si="0"/>
        <v>349363.9</v>
      </c>
      <c r="K24" s="433">
        <f t="shared" si="1"/>
        <v>126.47710035586674</v>
      </c>
    </row>
    <row r="25" spans="1:13" ht="18" customHeight="1">
      <c r="A25" s="430">
        <v>21</v>
      </c>
      <c r="B25" s="431" t="s">
        <v>15</v>
      </c>
      <c r="C25" s="432">
        <v>168067</v>
      </c>
      <c r="D25" s="432">
        <v>139912.29999999999</v>
      </c>
      <c r="E25" s="432">
        <f t="shared" si="2"/>
        <v>83.24793088470669</v>
      </c>
      <c r="F25" s="432">
        <v>4800</v>
      </c>
      <c r="G25" s="432">
        <v>3741.3</v>
      </c>
      <c r="H25" s="432">
        <f t="shared" si="3"/>
        <v>77.943749999999994</v>
      </c>
      <c r="I25" s="433">
        <f t="shared" si="0"/>
        <v>172867</v>
      </c>
      <c r="J25" s="433">
        <f t="shared" si="0"/>
        <v>143653.59999999998</v>
      </c>
      <c r="K25" s="433">
        <f t="shared" si="1"/>
        <v>83.100649632376317</v>
      </c>
    </row>
    <row r="26" spans="1:13" ht="18" customHeight="1">
      <c r="A26" s="430">
        <v>22</v>
      </c>
      <c r="B26" s="431" t="s">
        <v>20</v>
      </c>
      <c r="C26" s="432">
        <v>126361.9</v>
      </c>
      <c r="D26" s="432">
        <v>104735.4</v>
      </c>
      <c r="E26" s="432">
        <f t="shared" si="2"/>
        <v>82.885268423472581</v>
      </c>
      <c r="F26" s="432">
        <v>3800</v>
      </c>
      <c r="G26" s="432">
        <v>3103.8</v>
      </c>
      <c r="H26" s="432">
        <f t="shared" si="3"/>
        <v>81.678947368421063</v>
      </c>
      <c r="I26" s="433">
        <f t="shared" si="0"/>
        <v>130161.9</v>
      </c>
      <c r="J26" s="433">
        <f t="shared" si="0"/>
        <v>107839.2</v>
      </c>
      <c r="K26" s="433">
        <f t="shared" si="1"/>
        <v>82.850050590841093</v>
      </c>
      <c r="M26" s="434"/>
    </row>
    <row r="27" spans="1:13" ht="18" customHeight="1">
      <c r="A27" s="430">
        <v>23</v>
      </c>
      <c r="B27" s="431" t="s">
        <v>16</v>
      </c>
      <c r="C27" s="432">
        <v>185101</v>
      </c>
      <c r="D27" s="432">
        <v>206762.4</v>
      </c>
      <c r="E27" s="432">
        <f t="shared" si="2"/>
        <v>111.70247594556486</v>
      </c>
      <c r="F27" s="432">
        <v>16350</v>
      </c>
      <c r="G27" s="432">
        <v>31171</v>
      </c>
      <c r="H27" s="432">
        <f t="shared" si="3"/>
        <v>190.64831804281346</v>
      </c>
      <c r="I27" s="433">
        <f t="shared" si="0"/>
        <v>201451</v>
      </c>
      <c r="J27" s="433">
        <f t="shared" si="0"/>
        <v>237933.4</v>
      </c>
      <c r="K27" s="433">
        <f t="shared" si="1"/>
        <v>118.10981330447603</v>
      </c>
    </row>
    <row r="28" spans="1:13" ht="18" customHeight="1">
      <c r="A28" s="430">
        <v>24</v>
      </c>
      <c r="B28" s="431" t="s">
        <v>17</v>
      </c>
      <c r="C28" s="432">
        <v>648378.80000000005</v>
      </c>
      <c r="D28" s="432">
        <v>342577.6</v>
      </c>
      <c r="E28" s="432">
        <f t="shared" si="2"/>
        <v>52.836027334638324</v>
      </c>
      <c r="F28" s="432">
        <v>0</v>
      </c>
      <c r="G28" s="432">
        <v>0</v>
      </c>
      <c r="H28" s="432" t="s">
        <v>449</v>
      </c>
      <c r="I28" s="433">
        <f t="shared" si="0"/>
        <v>648378.80000000005</v>
      </c>
      <c r="J28" s="433">
        <f t="shared" si="0"/>
        <v>342577.6</v>
      </c>
      <c r="K28" s="433">
        <f t="shared" si="1"/>
        <v>52.836027334638324</v>
      </c>
    </row>
    <row r="29" spans="1:13" ht="18" customHeight="1">
      <c r="A29" s="430">
        <v>25</v>
      </c>
      <c r="B29" s="431" t="s">
        <v>419</v>
      </c>
      <c r="C29" s="432">
        <v>4116292.1</v>
      </c>
      <c r="D29" s="432">
        <v>3658831.1</v>
      </c>
      <c r="E29" s="432">
        <f t="shared" si="2"/>
        <v>88.886575857918345</v>
      </c>
      <c r="F29" s="432">
        <v>921265.2</v>
      </c>
      <c r="G29" s="432">
        <v>776309.6</v>
      </c>
      <c r="H29" s="432">
        <f t="shared" si="3"/>
        <v>84.26559474948148</v>
      </c>
      <c r="I29" s="433">
        <f t="shared" si="0"/>
        <v>5037557.3</v>
      </c>
      <c r="J29" s="433">
        <f t="shared" si="0"/>
        <v>4435140.7</v>
      </c>
      <c r="K29" s="433">
        <f t="shared" si="1"/>
        <v>88.041493840675528</v>
      </c>
    </row>
    <row r="30" spans="1:13" ht="18" customHeight="1" thickBot="1">
      <c r="A30" s="500" t="s">
        <v>18</v>
      </c>
      <c r="B30" s="500"/>
      <c r="C30" s="435">
        <f>SUM(C5:C29)</f>
        <v>8506484.8000000007</v>
      </c>
      <c r="D30" s="435">
        <f>SUM(D5:D29)</f>
        <v>7876892.1999999993</v>
      </c>
      <c r="E30" s="435">
        <f t="shared" si="2"/>
        <v>92.598674836872675</v>
      </c>
      <c r="F30" s="435">
        <f>SUM(F5:F29)</f>
        <v>1223135</v>
      </c>
      <c r="G30" s="435">
        <f>SUM(G5:G29)</f>
        <v>1142186.8</v>
      </c>
      <c r="H30" s="435">
        <f t="shared" si="3"/>
        <v>93.3819079660054</v>
      </c>
      <c r="I30" s="436">
        <f t="shared" si="0"/>
        <v>9729619.8000000007</v>
      </c>
      <c r="J30" s="436">
        <f t="shared" si="0"/>
        <v>9019079</v>
      </c>
      <c r="K30" s="436">
        <f t="shared" si="1"/>
        <v>92.697137045375598</v>
      </c>
    </row>
    <row r="31" spans="1:13">
      <c r="A31" s="437"/>
      <c r="B31" s="438"/>
      <c r="C31" s="427"/>
      <c r="D31" s="427"/>
      <c r="E31" s="427"/>
      <c r="F31" s="427"/>
      <c r="G31" s="427"/>
      <c r="H31" s="427"/>
      <c r="I31" s="438"/>
      <c r="J31" s="438"/>
      <c r="K31" s="438"/>
    </row>
    <row r="32" spans="1:13">
      <c r="A32" s="437"/>
      <c r="B32" s="438"/>
      <c r="C32" s="427"/>
      <c r="D32" s="427"/>
      <c r="E32" s="427"/>
      <c r="F32" s="427"/>
      <c r="G32" s="427"/>
      <c r="H32" s="427"/>
      <c r="I32" s="438"/>
      <c r="J32" s="438"/>
      <c r="K32" s="438"/>
    </row>
    <row r="33" spans="1:11">
      <c r="A33" s="437"/>
      <c r="B33" s="438"/>
      <c r="C33" s="439"/>
      <c r="D33" s="439"/>
      <c r="E33" s="439"/>
      <c r="F33" s="439"/>
      <c r="G33" s="439"/>
      <c r="H33" s="439"/>
      <c r="I33" s="439"/>
      <c r="J33" s="439"/>
      <c r="K33" s="439"/>
    </row>
    <row r="34" spans="1:11">
      <c r="A34" s="437"/>
      <c r="B34" s="438"/>
      <c r="C34" s="427"/>
      <c r="D34" s="427"/>
      <c r="E34" s="427"/>
      <c r="F34" s="427"/>
      <c r="G34" s="427"/>
      <c r="H34" s="427"/>
      <c r="I34" s="438"/>
      <c r="J34" s="438"/>
      <c r="K34" s="438"/>
    </row>
    <row r="35" spans="1:11">
      <c r="A35" s="437"/>
      <c r="B35" s="438"/>
      <c r="C35" s="427"/>
      <c r="D35" s="427"/>
      <c r="E35" s="427"/>
      <c r="F35" s="427"/>
      <c r="G35" s="427"/>
      <c r="H35" s="427"/>
      <c r="I35" s="438"/>
      <c r="J35" s="438"/>
      <c r="K35" s="438"/>
    </row>
    <row r="36" spans="1:11">
      <c r="A36" s="437"/>
      <c r="B36" s="438"/>
      <c r="C36" s="427"/>
      <c r="D36" s="427"/>
      <c r="E36" s="427"/>
      <c r="F36" s="427"/>
      <c r="G36" s="427"/>
      <c r="H36" s="427"/>
      <c r="I36" s="438"/>
      <c r="J36" s="438"/>
      <c r="K36" s="438"/>
    </row>
    <row r="37" spans="1:11">
      <c r="A37" s="437"/>
      <c r="B37" s="438"/>
      <c r="C37" s="438"/>
      <c r="D37" s="438"/>
      <c r="E37" s="438"/>
      <c r="F37" s="427"/>
      <c r="G37" s="427"/>
      <c r="H37" s="438"/>
      <c r="I37" s="438"/>
      <c r="J37" s="438"/>
      <c r="K37" s="438"/>
    </row>
    <row r="38" spans="1:11">
      <c r="A38" s="437"/>
      <c r="B38" s="438"/>
      <c r="C38" s="438"/>
      <c r="D38" s="438"/>
      <c r="E38" s="438"/>
      <c r="F38" s="427"/>
      <c r="G38" s="427"/>
      <c r="H38" s="438"/>
      <c r="I38" s="438"/>
      <c r="J38" s="438"/>
      <c r="K38" s="438"/>
    </row>
    <row r="39" spans="1:11">
      <c r="A39" s="437"/>
      <c r="B39" s="438"/>
      <c r="C39" s="438"/>
      <c r="D39" s="438"/>
      <c r="E39" s="438"/>
      <c r="F39" s="427"/>
      <c r="G39" s="427"/>
      <c r="H39" s="438"/>
      <c r="I39" s="438"/>
      <c r="J39" s="438"/>
      <c r="K39" s="438"/>
    </row>
    <row r="40" spans="1:11">
      <c r="A40" s="437"/>
      <c r="B40" s="438"/>
      <c r="C40" s="438"/>
      <c r="D40" s="438"/>
      <c r="E40" s="438"/>
      <c r="F40" s="427"/>
      <c r="G40" s="427"/>
      <c r="H40" s="438"/>
      <c r="I40" s="438"/>
      <c r="J40" s="438"/>
      <c r="K40" s="438"/>
    </row>
  </sheetData>
  <mergeCells count="7">
    <mergeCell ref="A30:B30"/>
    <mergeCell ref="A1:K1"/>
    <mergeCell ref="A3:A4"/>
    <mergeCell ref="B3:B4"/>
    <mergeCell ref="C3:E3"/>
    <mergeCell ref="F3:H3"/>
    <mergeCell ref="I3:K3"/>
  </mergeCells>
  <printOptions horizontalCentered="1"/>
  <pageMargins left="0.5" right="0.45" top="0.5" bottom="0.25" header="0.3" footer="0.3"/>
  <pageSetup paperSize="9" orientation="landscape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59"/>
  <sheetViews>
    <sheetView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L22" sqref="L22"/>
    </sheetView>
  </sheetViews>
  <sheetFormatPr defaultRowHeight="12"/>
  <cols>
    <col min="1" max="1" width="16" style="365" customWidth="1"/>
    <col min="2" max="2" width="8.42578125" style="365" bestFit="1" customWidth="1"/>
    <col min="3" max="3" width="8.85546875" style="365" customWidth="1"/>
    <col min="4" max="5" width="9.28515625" style="365" customWidth="1"/>
    <col min="6" max="7" width="8.42578125" style="365" bestFit="1" customWidth="1"/>
    <col min="8" max="8" width="7.42578125" style="365" bestFit="1" customWidth="1"/>
    <col min="9" max="9" width="7.5703125" style="365" customWidth="1"/>
    <col min="10" max="10" width="8.42578125" style="365" bestFit="1" customWidth="1"/>
    <col min="11" max="11" width="8.140625" style="365" customWidth="1"/>
    <col min="12" max="12" width="7.85546875" style="365" customWidth="1"/>
    <col min="13" max="14" width="7.28515625" style="365" customWidth="1"/>
    <col min="15" max="15" width="8" style="365" customWidth="1"/>
    <col min="16" max="16" width="7.85546875" style="365" customWidth="1"/>
    <col min="17" max="17" width="7.42578125" style="365" bestFit="1" customWidth="1"/>
    <col min="18" max="18" width="7" style="365" customWidth="1"/>
    <col min="19" max="19" width="8.42578125" style="365" bestFit="1" customWidth="1"/>
    <col min="20" max="20" width="9.140625" style="365"/>
    <col min="21" max="88" width="0" style="365" hidden="1" customWidth="1"/>
    <col min="89" max="89" width="15.42578125" style="365" customWidth="1"/>
    <col min="90" max="90" width="14.85546875" style="365" bestFit="1" customWidth="1"/>
    <col min="91" max="16384" width="9.140625" style="365"/>
  </cols>
  <sheetData>
    <row r="2" spans="1:89">
      <c r="A2" s="496" t="s">
        <v>420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367"/>
      <c r="R2" s="367"/>
      <c r="S2" s="367"/>
      <c r="T2" s="392"/>
    </row>
    <row r="3" spans="1:89">
      <c r="A3" s="477"/>
      <c r="B3" s="477"/>
      <c r="C3" s="477"/>
      <c r="D3" s="478"/>
      <c r="E3" s="478"/>
      <c r="F3" s="477"/>
      <c r="G3" s="477"/>
      <c r="H3" s="479"/>
      <c r="I3" s="479"/>
      <c r="J3" s="503" t="s">
        <v>310</v>
      </c>
      <c r="K3" s="503"/>
      <c r="L3" s="503"/>
      <c r="M3" s="503"/>
      <c r="N3" s="503"/>
      <c r="O3" s="503"/>
      <c r="P3" s="503"/>
      <c r="Q3" s="503"/>
      <c r="R3" s="503"/>
      <c r="S3" s="503"/>
      <c r="T3" s="503"/>
    </row>
    <row r="4" spans="1:89" ht="13.5" customHeight="1">
      <c r="A4" s="504" t="s">
        <v>421</v>
      </c>
      <c r="B4" s="506" t="s">
        <v>367</v>
      </c>
      <c r="C4" s="506"/>
      <c r="D4" s="506" t="s">
        <v>368</v>
      </c>
      <c r="E4" s="506"/>
      <c r="F4" s="506" t="s">
        <v>422</v>
      </c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80"/>
    </row>
    <row r="5" spans="1:89" ht="13.5" customHeight="1">
      <c r="A5" s="505"/>
      <c r="B5" s="441"/>
      <c r="C5" s="441"/>
      <c r="D5" s="441"/>
      <c r="E5" s="441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93"/>
      <c r="Q5" s="493"/>
      <c r="R5" s="493"/>
      <c r="S5" s="493"/>
      <c r="T5" s="443"/>
    </row>
    <row r="6" spans="1:89" ht="50.25" customHeight="1">
      <c r="A6" s="505"/>
      <c r="B6" s="441">
        <v>2014</v>
      </c>
      <c r="C6" s="441">
        <v>2015</v>
      </c>
      <c r="D6" s="441">
        <v>2014</v>
      </c>
      <c r="E6" s="441">
        <v>2015</v>
      </c>
      <c r="F6" s="441" t="s">
        <v>423</v>
      </c>
      <c r="G6" s="441" t="s">
        <v>424</v>
      </c>
      <c r="H6" s="441" t="s">
        <v>425</v>
      </c>
      <c r="I6" s="441" t="s">
        <v>426</v>
      </c>
      <c r="J6" s="441" t="s">
        <v>427</v>
      </c>
      <c r="K6" s="441" t="s">
        <v>428</v>
      </c>
      <c r="L6" s="444" t="s">
        <v>429</v>
      </c>
      <c r="M6" s="444" t="s">
        <v>430</v>
      </c>
      <c r="N6" s="445" t="s">
        <v>431</v>
      </c>
      <c r="O6" s="441" t="s">
        <v>432</v>
      </c>
      <c r="P6" s="441" t="s">
        <v>433</v>
      </c>
      <c r="Q6" s="444" t="s">
        <v>434</v>
      </c>
      <c r="R6" s="444" t="s">
        <v>435</v>
      </c>
      <c r="S6" s="444" t="s">
        <v>436</v>
      </c>
      <c r="T6" s="444" t="s">
        <v>437</v>
      </c>
      <c r="W6" s="446" t="s">
        <v>423</v>
      </c>
      <c r="X6" s="446" t="s">
        <v>424</v>
      </c>
      <c r="Y6" s="446" t="s">
        <v>425</v>
      </c>
      <c r="Z6" s="446" t="s">
        <v>426</v>
      </c>
      <c r="AA6" s="446" t="s">
        <v>427</v>
      </c>
      <c r="AB6" s="446" t="s">
        <v>428</v>
      </c>
      <c r="AC6" s="447" t="s">
        <v>429</v>
      </c>
      <c r="AD6" s="447" t="s">
        <v>430</v>
      </c>
      <c r="AE6" s="448" t="s">
        <v>431</v>
      </c>
      <c r="AF6" s="446" t="s">
        <v>432</v>
      </c>
      <c r="AG6" s="446" t="s">
        <v>433</v>
      </c>
      <c r="AH6" s="447" t="s">
        <v>434</v>
      </c>
      <c r="AI6" s="447" t="s">
        <v>431</v>
      </c>
      <c r="AJ6" s="449" t="s">
        <v>436</v>
      </c>
      <c r="AL6" s="365" t="s">
        <v>438</v>
      </c>
      <c r="AM6" s="446" t="s">
        <v>423</v>
      </c>
      <c r="AN6" s="446" t="s">
        <v>424</v>
      </c>
      <c r="AO6" s="446" t="s">
        <v>425</v>
      </c>
      <c r="AP6" s="446" t="s">
        <v>426</v>
      </c>
      <c r="AQ6" s="446" t="s">
        <v>427</v>
      </c>
      <c r="AR6" s="446" t="s">
        <v>428</v>
      </c>
      <c r="AS6" s="447" t="s">
        <v>429</v>
      </c>
      <c r="AT6" s="447" t="s">
        <v>430</v>
      </c>
      <c r="AU6" s="448" t="s">
        <v>431</v>
      </c>
      <c r="AV6" s="446" t="s">
        <v>432</v>
      </c>
      <c r="AW6" s="446" t="s">
        <v>433</v>
      </c>
      <c r="AX6" s="447" t="s">
        <v>434</v>
      </c>
      <c r="AY6" s="447" t="s">
        <v>431</v>
      </c>
      <c r="AZ6" s="449" t="s">
        <v>436</v>
      </c>
      <c r="BB6" s="365" t="s">
        <v>439</v>
      </c>
      <c r="BD6" s="446" t="s">
        <v>423</v>
      </c>
      <c r="BE6" s="446" t="s">
        <v>424</v>
      </c>
      <c r="BF6" s="446" t="s">
        <v>425</v>
      </c>
      <c r="BG6" s="446" t="s">
        <v>426</v>
      </c>
      <c r="BH6" s="446" t="s">
        <v>427</v>
      </c>
      <c r="BI6" s="446" t="s">
        <v>428</v>
      </c>
      <c r="BJ6" s="447" t="s">
        <v>429</v>
      </c>
      <c r="BK6" s="447" t="s">
        <v>430</v>
      </c>
      <c r="BL6" s="448" t="s">
        <v>431</v>
      </c>
      <c r="BM6" s="446" t="s">
        <v>432</v>
      </c>
      <c r="BN6" s="446" t="s">
        <v>433</v>
      </c>
      <c r="BO6" s="447" t="s">
        <v>434</v>
      </c>
      <c r="BP6" s="447" t="s">
        <v>431</v>
      </c>
      <c r="BQ6" s="449" t="s">
        <v>436</v>
      </c>
    </row>
    <row r="7" spans="1:89">
      <c r="A7" s="442">
        <v>1</v>
      </c>
      <c r="B7" s="442">
        <v>2</v>
      </c>
      <c r="C7" s="442">
        <v>3</v>
      </c>
      <c r="D7" s="442">
        <v>4</v>
      </c>
      <c r="E7" s="442">
        <v>5</v>
      </c>
      <c r="F7" s="442">
        <v>6</v>
      </c>
      <c r="G7" s="442">
        <v>7</v>
      </c>
      <c r="H7" s="442">
        <v>8</v>
      </c>
      <c r="I7" s="442">
        <v>9</v>
      </c>
      <c r="J7" s="442">
        <v>10</v>
      </c>
      <c r="K7" s="442">
        <v>11</v>
      </c>
      <c r="L7" s="442">
        <v>12</v>
      </c>
      <c r="M7" s="442">
        <v>13</v>
      </c>
      <c r="N7" s="442">
        <v>14</v>
      </c>
      <c r="O7" s="442">
        <v>15</v>
      </c>
      <c r="P7" s="442">
        <v>16</v>
      </c>
      <c r="Q7" s="442">
        <v>17</v>
      </c>
      <c r="R7" s="442">
        <v>18</v>
      </c>
      <c r="S7" s="442">
        <v>19</v>
      </c>
      <c r="T7" s="442">
        <v>20</v>
      </c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</row>
    <row r="8" spans="1:89" ht="18.75" customHeight="1">
      <c r="A8" s="393" t="s">
        <v>1</v>
      </c>
      <c r="B8" s="368">
        <v>7456.5</v>
      </c>
      <c r="C8" s="451">
        <v>32541.7</v>
      </c>
      <c r="D8" s="452">
        <v>9823.7999999999993</v>
      </c>
      <c r="E8" s="452">
        <v>22422.6</v>
      </c>
      <c r="F8" s="396">
        <v>9130.4</v>
      </c>
      <c r="G8" s="396">
        <v>1691.8</v>
      </c>
      <c r="H8" s="396"/>
      <c r="I8" s="396">
        <v>21.3</v>
      </c>
      <c r="J8" s="396"/>
      <c r="K8" s="396">
        <v>6553.9</v>
      </c>
      <c r="L8" s="396"/>
      <c r="M8" s="396">
        <v>22</v>
      </c>
      <c r="N8" s="396">
        <v>661.1</v>
      </c>
      <c r="O8" s="396">
        <v>27.3</v>
      </c>
      <c r="P8" s="396">
        <v>463.6</v>
      </c>
      <c r="Q8" s="396">
        <v>1025</v>
      </c>
      <c r="R8" s="396"/>
      <c r="S8" s="396">
        <v>2826.2</v>
      </c>
      <c r="T8" s="366"/>
      <c r="U8" s="365">
        <v>1854.8</v>
      </c>
      <c r="AB8" s="365">
        <v>130</v>
      </c>
      <c r="AD8" s="365">
        <v>107.2</v>
      </c>
      <c r="AH8" s="365">
        <v>1527.3</v>
      </c>
      <c r="AJ8" s="365">
        <v>1486</v>
      </c>
      <c r="AK8" s="365">
        <f t="shared" ref="AK8:AK33" si="0">SUM(W8:AJ8)</f>
        <v>3250.5</v>
      </c>
      <c r="AL8" s="365">
        <v>1287</v>
      </c>
      <c r="AQ8" s="365">
        <v>3212</v>
      </c>
      <c r="AR8" s="365">
        <v>194</v>
      </c>
      <c r="AV8" s="365">
        <v>1337</v>
      </c>
      <c r="AW8" s="365">
        <v>157</v>
      </c>
      <c r="BA8" s="365">
        <f t="shared" ref="BA8:BA32" si="1">SUM(AM8:AZ8)</f>
        <v>4900</v>
      </c>
      <c r="BB8" s="365">
        <f t="shared" ref="BB8:BB32" si="2">SUM(U8,AL8)</f>
        <v>3141.8</v>
      </c>
      <c r="BD8" s="365">
        <f t="shared" ref="BD8:BQ26" si="3">SUM(AM8,W8)</f>
        <v>0</v>
      </c>
      <c r="BE8" s="365">
        <f t="shared" si="3"/>
        <v>0</v>
      </c>
      <c r="BF8" s="365">
        <f t="shared" si="3"/>
        <v>0</v>
      </c>
      <c r="BG8" s="365">
        <f t="shared" si="3"/>
        <v>0</v>
      </c>
      <c r="BH8" s="365">
        <f t="shared" si="3"/>
        <v>3212</v>
      </c>
      <c r="BI8" s="365">
        <f t="shared" si="3"/>
        <v>324</v>
      </c>
      <c r="BJ8" s="365">
        <f t="shared" si="3"/>
        <v>0</v>
      </c>
      <c r="BK8" s="365">
        <f t="shared" si="3"/>
        <v>107.2</v>
      </c>
      <c r="BL8" s="365">
        <f t="shared" si="3"/>
        <v>0</v>
      </c>
      <c r="BM8" s="365">
        <f t="shared" si="3"/>
        <v>1337</v>
      </c>
      <c r="BN8" s="365">
        <f t="shared" si="3"/>
        <v>157</v>
      </c>
      <c r="BO8" s="365">
        <f t="shared" si="3"/>
        <v>1527.3</v>
      </c>
      <c r="BP8" s="365">
        <f t="shared" si="3"/>
        <v>0</v>
      </c>
      <c r="BQ8" s="365">
        <f t="shared" si="3"/>
        <v>1486</v>
      </c>
      <c r="BR8" s="365">
        <f t="shared" ref="BR8:BR32" si="4">SUM(BD8:BQ8)</f>
        <v>8150.5</v>
      </c>
      <c r="CK8" s="453"/>
    </row>
    <row r="9" spans="1:89" ht="18.75" customHeight="1">
      <c r="A9" s="393" t="s">
        <v>2</v>
      </c>
      <c r="B9" s="454"/>
      <c r="C9" s="451"/>
      <c r="D9" s="452">
        <v>6092.8</v>
      </c>
      <c r="E9" s="452">
        <v>28605.3</v>
      </c>
      <c r="F9" s="396">
        <v>4054.8</v>
      </c>
      <c r="G9" s="396">
        <v>498.6</v>
      </c>
      <c r="H9" s="396"/>
      <c r="I9" s="396"/>
      <c r="J9" s="396"/>
      <c r="K9" s="396">
        <v>11095.3</v>
      </c>
      <c r="L9" s="396"/>
      <c r="M9" s="396"/>
      <c r="N9" s="396"/>
      <c r="O9" s="396"/>
      <c r="P9" s="396">
        <v>5978.9</v>
      </c>
      <c r="Q9" s="396">
        <v>3123.5</v>
      </c>
      <c r="R9" s="396"/>
      <c r="S9" s="396">
        <v>3854.2</v>
      </c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K9" s="365">
        <f t="shared" si="0"/>
        <v>0</v>
      </c>
      <c r="BA9" s="365">
        <f t="shared" si="1"/>
        <v>0</v>
      </c>
      <c r="BB9" s="365">
        <f t="shared" si="2"/>
        <v>0</v>
      </c>
      <c r="BD9" s="365">
        <f t="shared" si="3"/>
        <v>0</v>
      </c>
      <c r="BE9" s="365">
        <f t="shared" si="3"/>
        <v>0</v>
      </c>
      <c r="BF9" s="365">
        <f t="shared" si="3"/>
        <v>0</v>
      </c>
      <c r="BG9" s="365">
        <f t="shared" si="3"/>
        <v>0</v>
      </c>
      <c r="BH9" s="365">
        <f t="shared" si="3"/>
        <v>0</v>
      </c>
      <c r="BI9" s="365">
        <f t="shared" si="3"/>
        <v>0</v>
      </c>
      <c r="BJ9" s="365">
        <f t="shared" si="3"/>
        <v>0</v>
      </c>
      <c r="BK9" s="365">
        <f t="shared" si="3"/>
        <v>0</v>
      </c>
      <c r="BL9" s="365">
        <f t="shared" si="3"/>
        <v>0</v>
      </c>
      <c r="BM9" s="365">
        <f t="shared" si="3"/>
        <v>0</v>
      </c>
      <c r="BN9" s="365">
        <f t="shared" si="3"/>
        <v>0</v>
      </c>
      <c r="BO9" s="365">
        <f t="shared" si="3"/>
        <v>0</v>
      </c>
      <c r="BP9" s="365">
        <f t="shared" si="3"/>
        <v>0</v>
      </c>
      <c r="BQ9" s="365">
        <f t="shared" si="3"/>
        <v>0</v>
      </c>
      <c r="BR9" s="365">
        <f t="shared" si="4"/>
        <v>0</v>
      </c>
      <c r="CK9" s="456"/>
    </row>
    <row r="10" spans="1:89" ht="18.75" customHeight="1">
      <c r="A10" s="393" t="s">
        <v>3</v>
      </c>
      <c r="B10" s="454">
        <v>46520.800000000003</v>
      </c>
      <c r="C10" s="451">
        <v>2576.1999999999998</v>
      </c>
      <c r="D10" s="452">
        <v>4396.3</v>
      </c>
      <c r="E10" s="452">
        <v>1353.4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>
        <v>1353.4</v>
      </c>
      <c r="Q10" s="396"/>
      <c r="R10" s="396"/>
      <c r="S10" s="396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K10" s="365">
        <f t="shared" si="0"/>
        <v>0</v>
      </c>
      <c r="BA10" s="365">
        <f t="shared" si="1"/>
        <v>0</v>
      </c>
      <c r="BB10" s="365">
        <f t="shared" si="2"/>
        <v>0</v>
      </c>
      <c r="BD10" s="365">
        <f t="shared" si="3"/>
        <v>0</v>
      </c>
      <c r="BE10" s="365">
        <f t="shared" si="3"/>
        <v>0</v>
      </c>
      <c r="BF10" s="365">
        <f t="shared" si="3"/>
        <v>0</v>
      </c>
      <c r="BG10" s="365">
        <f t="shared" si="3"/>
        <v>0</v>
      </c>
      <c r="BH10" s="365">
        <f t="shared" si="3"/>
        <v>0</v>
      </c>
      <c r="BI10" s="365">
        <f t="shared" si="3"/>
        <v>0</v>
      </c>
      <c r="BJ10" s="365">
        <f t="shared" si="3"/>
        <v>0</v>
      </c>
      <c r="BK10" s="365">
        <f t="shared" si="3"/>
        <v>0</v>
      </c>
      <c r="BL10" s="365">
        <f t="shared" si="3"/>
        <v>0</v>
      </c>
      <c r="BM10" s="365">
        <f t="shared" si="3"/>
        <v>0</v>
      </c>
      <c r="BN10" s="365">
        <f t="shared" si="3"/>
        <v>0</v>
      </c>
      <c r="BO10" s="365">
        <f t="shared" si="3"/>
        <v>0</v>
      </c>
      <c r="BP10" s="365">
        <f t="shared" si="3"/>
        <v>0</v>
      </c>
      <c r="BQ10" s="365">
        <f t="shared" si="3"/>
        <v>0</v>
      </c>
      <c r="BR10" s="365">
        <f t="shared" si="4"/>
        <v>0</v>
      </c>
      <c r="CK10" s="456"/>
    </row>
    <row r="11" spans="1:89" ht="18.75" customHeight="1">
      <c r="A11" s="393" t="s">
        <v>4</v>
      </c>
      <c r="B11" s="454"/>
      <c r="C11" s="451">
        <v>3053.6</v>
      </c>
      <c r="D11" s="452">
        <v>3899</v>
      </c>
      <c r="E11" s="452">
        <v>44247.4</v>
      </c>
      <c r="F11" s="396">
        <v>7918.7</v>
      </c>
      <c r="G11" s="396">
        <v>21213.1</v>
      </c>
      <c r="H11" s="396"/>
      <c r="I11" s="396"/>
      <c r="J11" s="396"/>
      <c r="K11" s="396">
        <v>4543.2</v>
      </c>
      <c r="L11" s="396">
        <v>87</v>
      </c>
      <c r="M11" s="396">
        <v>968</v>
      </c>
      <c r="N11" s="396"/>
      <c r="O11" s="396"/>
      <c r="P11" s="396"/>
      <c r="Q11" s="396">
        <v>6798.4</v>
      </c>
      <c r="R11" s="396"/>
      <c r="S11" s="396">
        <v>2719</v>
      </c>
      <c r="T11" s="455"/>
      <c r="U11" s="455">
        <v>3227</v>
      </c>
      <c r="V11" s="455"/>
      <c r="W11" s="455"/>
      <c r="X11" s="455"/>
      <c r="Y11" s="455"/>
      <c r="Z11" s="455"/>
      <c r="AA11" s="455"/>
      <c r="AB11" s="455"/>
      <c r="AC11" s="455"/>
      <c r="AD11" s="455"/>
      <c r="AK11" s="365">
        <f t="shared" si="0"/>
        <v>0</v>
      </c>
      <c r="BA11" s="365">
        <f t="shared" si="1"/>
        <v>0</v>
      </c>
      <c r="BB11" s="365">
        <f t="shared" si="2"/>
        <v>3227</v>
      </c>
      <c r="BD11" s="365">
        <f t="shared" si="3"/>
        <v>0</v>
      </c>
      <c r="BE11" s="365">
        <f t="shared" si="3"/>
        <v>0</v>
      </c>
      <c r="BF11" s="365">
        <f t="shared" si="3"/>
        <v>0</v>
      </c>
      <c r="BG11" s="365">
        <f t="shared" si="3"/>
        <v>0</v>
      </c>
      <c r="BH11" s="365">
        <f t="shared" si="3"/>
        <v>0</v>
      </c>
      <c r="BI11" s="365">
        <f t="shared" si="3"/>
        <v>0</v>
      </c>
      <c r="BJ11" s="365">
        <f t="shared" si="3"/>
        <v>0</v>
      </c>
      <c r="BK11" s="365">
        <f t="shared" si="3"/>
        <v>0</v>
      </c>
      <c r="BL11" s="365">
        <f t="shared" si="3"/>
        <v>0</v>
      </c>
      <c r="BM11" s="365">
        <f t="shared" si="3"/>
        <v>0</v>
      </c>
      <c r="BN11" s="365">
        <f t="shared" si="3"/>
        <v>0</v>
      </c>
      <c r="BO11" s="365">
        <f t="shared" si="3"/>
        <v>0</v>
      </c>
      <c r="BP11" s="365">
        <f t="shared" si="3"/>
        <v>0</v>
      </c>
      <c r="BQ11" s="365">
        <f t="shared" si="3"/>
        <v>0</v>
      </c>
      <c r="BR11" s="365">
        <f t="shared" si="4"/>
        <v>0</v>
      </c>
      <c r="CK11" s="453"/>
    </row>
    <row r="12" spans="1:89" ht="14.25" customHeight="1">
      <c r="A12" s="393" t="s">
        <v>5</v>
      </c>
      <c r="B12" s="454">
        <v>6108.9</v>
      </c>
      <c r="C12" s="451">
        <v>7878.3</v>
      </c>
      <c r="D12" s="452">
        <v>10826</v>
      </c>
      <c r="E12" s="452">
        <v>47056.3</v>
      </c>
      <c r="F12" s="396">
        <v>7923.5</v>
      </c>
      <c r="G12" s="396">
        <v>5332.5</v>
      </c>
      <c r="H12" s="396"/>
      <c r="I12" s="396">
        <v>350</v>
      </c>
      <c r="J12" s="396"/>
      <c r="K12" s="396">
        <v>5438.2</v>
      </c>
      <c r="L12" s="396">
        <v>290</v>
      </c>
      <c r="M12" s="396">
        <v>658.9</v>
      </c>
      <c r="N12" s="396"/>
      <c r="O12" s="396">
        <v>15774.7</v>
      </c>
      <c r="P12" s="396"/>
      <c r="Q12" s="396">
        <v>1801.1</v>
      </c>
      <c r="R12" s="396"/>
      <c r="S12" s="396">
        <v>8648.4</v>
      </c>
      <c r="T12" s="457">
        <v>839</v>
      </c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K12" s="365">
        <f t="shared" si="0"/>
        <v>0</v>
      </c>
      <c r="AL12" s="365">
        <v>4190</v>
      </c>
      <c r="BA12" s="365">
        <f t="shared" si="1"/>
        <v>0</v>
      </c>
      <c r="BB12" s="365">
        <f t="shared" si="2"/>
        <v>4190</v>
      </c>
      <c r="BD12" s="365">
        <f t="shared" si="3"/>
        <v>0</v>
      </c>
      <c r="BE12" s="365">
        <f t="shared" si="3"/>
        <v>0</v>
      </c>
      <c r="BF12" s="365">
        <f t="shared" si="3"/>
        <v>0</v>
      </c>
      <c r="BG12" s="365">
        <f t="shared" si="3"/>
        <v>0</v>
      </c>
      <c r="BH12" s="365">
        <f t="shared" si="3"/>
        <v>0</v>
      </c>
      <c r="BI12" s="365">
        <f t="shared" si="3"/>
        <v>0</v>
      </c>
      <c r="BJ12" s="365">
        <f t="shared" si="3"/>
        <v>0</v>
      </c>
      <c r="BK12" s="365">
        <f t="shared" si="3"/>
        <v>0</v>
      </c>
      <c r="BL12" s="365">
        <f t="shared" si="3"/>
        <v>0</v>
      </c>
      <c r="BM12" s="365">
        <f t="shared" si="3"/>
        <v>0</v>
      </c>
      <c r="BN12" s="365">
        <f t="shared" si="3"/>
        <v>0</v>
      </c>
      <c r="BO12" s="365">
        <f t="shared" si="3"/>
        <v>0</v>
      </c>
      <c r="BP12" s="365">
        <f t="shared" si="3"/>
        <v>0</v>
      </c>
      <c r="BQ12" s="365">
        <f t="shared" si="3"/>
        <v>0</v>
      </c>
      <c r="BR12" s="365">
        <f t="shared" si="4"/>
        <v>0</v>
      </c>
      <c r="CK12" s="456"/>
    </row>
    <row r="13" spans="1:89" ht="18.75" customHeight="1">
      <c r="A13" s="393" t="s">
        <v>6</v>
      </c>
      <c r="B13" s="454">
        <v>9500</v>
      </c>
      <c r="C13" s="451">
        <v>16156.8</v>
      </c>
      <c r="D13" s="452">
        <v>8926.5</v>
      </c>
      <c r="E13" s="452">
        <v>30503.599999999999</v>
      </c>
      <c r="F13" s="396">
        <v>63.5</v>
      </c>
      <c r="G13" s="396">
        <v>961.6</v>
      </c>
      <c r="H13" s="396"/>
      <c r="I13" s="396">
        <v>1188.9000000000001</v>
      </c>
      <c r="J13" s="396">
        <v>652.29999999999995</v>
      </c>
      <c r="K13" s="396">
        <v>4011.9</v>
      </c>
      <c r="L13" s="396">
        <v>598.70000000000005</v>
      </c>
      <c r="M13" s="396">
        <v>42</v>
      </c>
      <c r="N13" s="396"/>
      <c r="O13" s="396">
        <v>9268.6</v>
      </c>
      <c r="P13" s="396">
        <v>608.70000000000005</v>
      </c>
      <c r="Q13" s="396">
        <v>1124.7</v>
      </c>
      <c r="R13" s="396"/>
      <c r="S13" s="396">
        <v>10842.4</v>
      </c>
      <c r="T13" s="457">
        <v>1140.3</v>
      </c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K13" s="365">
        <f t="shared" si="0"/>
        <v>0</v>
      </c>
      <c r="BA13" s="365">
        <f t="shared" si="1"/>
        <v>0</v>
      </c>
      <c r="BB13" s="365">
        <f t="shared" si="2"/>
        <v>0</v>
      </c>
      <c r="BD13" s="365">
        <f t="shared" si="3"/>
        <v>0</v>
      </c>
      <c r="BE13" s="365">
        <f t="shared" si="3"/>
        <v>0</v>
      </c>
      <c r="BF13" s="365">
        <f t="shared" si="3"/>
        <v>0</v>
      </c>
      <c r="BG13" s="365">
        <f t="shared" si="3"/>
        <v>0</v>
      </c>
      <c r="BH13" s="365">
        <f t="shared" si="3"/>
        <v>0</v>
      </c>
      <c r="BI13" s="365">
        <f t="shared" si="3"/>
        <v>0</v>
      </c>
      <c r="BJ13" s="365">
        <f t="shared" si="3"/>
        <v>0</v>
      </c>
      <c r="BK13" s="365">
        <f t="shared" si="3"/>
        <v>0</v>
      </c>
      <c r="BL13" s="365">
        <f t="shared" si="3"/>
        <v>0</v>
      </c>
      <c r="BM13" s="365">
        <f t="shared" si="3"/>
        <v>0</v>
      </c>
      <c r="BN13" s="365">
        <f t="shared" si="3"/>
        <v>0</v>
      </c>
      <c r="BO13" s="365">
        <f t="shared" si="3"/>
        <v>0</v>
      </c>
      <c r="BP13" s="365">
        <f t="shared" si="3"/>
        <v>0</v>
      </c>
      <c r="BQ13" s="365">
        <f t="shared" si="3"/>
        <v>0</v>
      </c>
      <c r="BR13" s="365">
        <f t="shared" si="4"/>
        <v>0</v>
      </c>
      <c r="CK13" s="456"/>
    </row>
    <row r="14" spans="1:89" ht="18.75" customHeight="1">
      <c r="A14" s="393" t="s">
        <v>7</v>
      </c>
      <c r="B14" s="454"/>
      <c r="C14" s="451"/>
      <c r="D14" s="452">
        <v>18868.3</v>
      </c>
      <c r="E14" s="452">
        <v>27199.5</v>
      </c>
      <c r="F14" s="396">
        <v>4320.3</v>
      </c>
      <c r="G14" s="396">
        <v>94.8</v>
      </c>
      <c r="H14" s="396"/>
      <c r="I14" s="396">
        <v>53.6</v>
      </c>
      <c r="J14" s="396">
        <v>9533.7000000000007</v>
      </c>
      <c r="K14" s="396">
        <v>1537.6</v>
      </c>
      <c r="L14" s="396">
        <v>2600.3000000000002</v>
      </c>
      <c r="M14" s="396">
        <v>360.7</v>
      </c>
      <c r="N14" s="396">
        <v>287</v>
      </c>
      <c r="O14" s="396"/>
      <c r="P14" s="396"/>
      <c r="Q14" s="396">
        <v>1712.8</v>
      </c>
      <c r="R14" s="396"/>
      <c r="S14" s="396">
        <v>5747.7</v>
      </c>
      <c r="T14" s="458">
        <v>951</v>
      </c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K14" s="365">
        <f t="shared" si="0"/>
        <v>0</v>
      </c>
      <c r="AN14" s="365">
        <v>612.4</v>
      </c>
      <c r="AO14" s="365">
        <v>914.8</v>
      </c>
      <c r="AQ14" s="365">
        <v>3250.5</v>
      </c>
      <c r="BA14" s="365">
        <f t="shared" si="1"/>
        <v>4777.7</v>
      </c>
      <c r="BB14" s="365">
        <f t="shared" si="2"/>
        <v>0</v>
      </c>
      <c r="BD14" s="365">
        <f t="shared" si="3"/>
        <v>0</v>
      </c>
      <c r="BE14" s="365">
        <f t="shared" si="3"/>
        <v>612.4</v>
      </c>
      <c r="BF14" s="365">
        <f t="shared" si="3"/>
        <v>914.8</v>
      </c>
      <c r="BG14" s="365">
        <f t="shared" si="3"/>
        <v>0</v>
      </c>
      <c r="BH14" s="365">
        <f t="shared" si="3"/>
        <v>3250.5</v>
      </c>
      <c r="BI14" s="365">
        <f t="shared" si="3"/>
        <v>0</v>
      </c>
      <c r="BJ14" s="365">
        <f t="shared" si="3"/>
        <v>0</v>
      </c>
      <c r="BK14" s="365">
        <f t="shared" si="3"/>
        <v>0</v>
      </c>
      <c r="BL14" s="365">
        <f t="shared" si="3"/>
        <v>0</v>
      </c>
      <c r="BM14" s="365">
        <f t="shared" si="3"/>
        <v>0</v>
      </c>
      <c r="BN14" s="365">
        <f t="shared" si="3"/>
        <v>0</v>
      </c>
      <c r="BO14" s="365">
        <f t="shared" si="3"/>
        <v>0</v>
      </c>
      <c r="BP14" s="365">
        <f t="shared" si="3"/>
        <v>0</v>
      </c>
      <c r="BQ14" s="365">
        <f t="shared" si="3"/>
        <v>0</v>
      </c>
      <c r="BR14" s="365">
        <f t="shared" si="4"/>
        <v>4777.7</v>
      </c>
      <c r="CK14" s="453"/>
    </row>
    <row r="15" spans="1:89" ht="18.75" customHeight="1">
      <c r="A15" s="393" t="s">
        <v>8</v>
      </c>
      <c r="B15" s="454"/>
      <c r="C15" s="451"/>
      <c r="D15" s="452">
        <v>3091.8</v>
      </c>
      <c r="E15" s="452">
        <v>52458.6</v>
      </c>
      <c r="F15" s="396">
        <v>6101.6</v>
      </c>
      <c r="G15" s="396">
        <v>4661.8999999999996</v>
      </c>
      <c r="H15" s="396"/>
      <c r="I15" s="396">
        <v>1120</v>
      </c>
      <c r="J15" s="396"/>
      <c r="K15" s="396">
        <v>574.70000000000005</v>
      </c>
      <c r="L15" s="396">
        <v>58</v>
      </c>
      <c r="M15" s="396">
        <v>1050.9000000000001</v>
      </c>
      <c r="N15" s="396"/>
      <c r="O15" s="396">
        <v>8977</v>
      </c>
      <c r="P15" s="396"/>
      <c r="Q15" s="396">
        <v>5454</v>
      </c>
      <c r="R15" s="396"/>
      <c r="S15" s="396">
        <v>22657.8</v>
      </c>
      <c r="T15" s="457">
        <v>1802.7</v>
      </c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K15" s="365">
        <f t="shared" si="0"/>
        <v>0</v>
      </c>
      <c r="AM15" s="365">
        <v>450</v>
      </c>
      <c r="BA15" s="365">
        <f t="shared" si="1"/>
        <v>450</v>
      </c>
      <c r="BB15" s="365">
        <f t="shared" si="2"/>
        <v>0</v>
      </c>
      <c r="BD15" s="365">
        <f t="shared" si="3"/>
        <v>450</v>
      </c>
      <c r="BE15" s="365">
        <f t="shared" si="3"/>
        <v>0</v>
      </c>
      <c r="BF15" s="365">
        <f t="shared" si="3"/>
        <v>0</v>
      </c>
      <c r="BG15" s="365">
        <f t="shared" si="3"/>
        <v>0</v>
      </c>
      <c r="BH15" s="365">
        <f t="shared" si="3"/>
        <v>0</v>
      </c>
      <c r="BI15" s="365">
        <f t="shared" si="3"/>
        <v>0</v>
      </c>
      <c r="BJ15" s="365">
        <f t="shared" si="3"/>
        <v>0</v>
      </c>
      <c r="BK15" s="365">
        <f t="shared" si="3"/>
        <v>0</v>
      </c>
      <c r="BL15" s="365">
        <f t="shared" si="3"/>
        <v>0</v>
      </c>
      <c r="BM15" s="365">
        <f t="shared" si="3"/>
        <v>0</v>
      </c>
      <c r="BN15" s="365">
        <f t="shared" si="3"/>
        <v>0</v>
      </c>
      <c r="BO15" s="365">
        <f t="shared" si="3"/>
        <v>0</v>
      </c>
      <c r="BP15" s="365">
        <f t="shared" si="3"/>
        <v>0</v>
      </c>
      <c r="BQ15" s="365">
        <f t="shared" si="3"/>
        <v>0</v>
      </c>
      <c r="BR15" s="365">
        <f t="shared" si="4"/>
        <v>450</v>
      </c>
      <c r="CK15" s="456"/>
    </row>
    <row r="16" spans="1:89" ht="18.75" customHeight="1">
      <c r="A16" s="393" t="s">
        <v>184</v>
      </c>
      <c r="B16" s="454">
        <v>8914</v>
      </c>
      <c r="C16" s="451">
        <v>750.1</v>
      </c>
      <c r="D16" s="452">
        <v>3113.6</v>
      </c>
      <c r="E16" s="452">
        <v>20361.400000000001</v>
      </c>
      <c r="F16" s="396">
        <v>3708.6</v>
      </c>
      <c r="G16" s="396">
        <v>298</v>
      </c>
      <c r="H16" s="396"/>
      <c r="I16" s="396"/>
      <c r="J16" s="396">
        <v>3506</v>
      </c>
      <c r="K16" s="396">
        <v>4191.1000000000004</v>
      </c>
      <c r="L16" s="396">
        <v>1569</v>
      </c>
      <c r="M16" s="396">
        <v>132</v>
      </c>
      <c r="N16" s="396">
        <v>216</v>
      </c>
      <c r="O16" s="396">
        <v>2506.6999999999998</v>
      </c>
      <c r="P16" s="396">
        <v>199.6</v>
      </c>
      <c r="Q16" s="396">
        <v>587.4</v>
      </c>
      <c r="R16" s="396"/>
      <c r="S16" s="396">
        <v>3047</v>
      </c>
      <c r="T16" s="457">
        <v>400</v>
      </c>
      <c r="U16" s="455"/>
      <c r="V16" s="455"/>
      <c r="W16" s="455"/>
      <c r="X16" s="455">
        <v>1810</v>
      </c>
      <c r="Y16" s="455"/>
      <c r="Z16" s="455"/>
      <c r="AA16" s="455"/>
      <c r="AB16" s="455"/>
      <c r="AC16" s="455"/>
      <c r="AD16" s="455"/>
      <c r="AH16" s="365">
        <v>203</v>
      </c>
      <c r="AK16" s="365">
        <f t="shared" si="0"/>
        <v>2013</v>
      </c>
      <c r="AQ16" s="365">
        <v>1396.5</v>
      </c>
      <c r="AV16" s="365">
        <v>1752</v>
      </c>
      <c r="AY16" s="365">
        <v>3000</v>
      </c>
      <c r="BA16" s="365">
        <f t="shared" si="1"/>
        <v>6148.5</v>
      </c>
      <c r="BB16" s="365">
        <f t="shared" si="2"/>
        <v>0</v>
      </c>
      <c r="BD16" s="365">
        <f t="shared" si="3"/>
        <v>0</v>
      </c>
      <c r="BE16" s="365">
        <f t="shared" si="3"/>
        <v>1810</v>
      </c>
      <c r="BF16" s="365">
        <f t="shared" si="3"/>
        <v>0</v>
      </c>
      <c r="BG16" s="365">
        <f t="shared" si="3"/>
        <v>0</v>
      </c>
      <c r="BH16" s="365">
        <f t="shared" si="3"/>
        <v>1396.5</v>
      </c>
      <c r="BI16" s="365">
        <f t="shared" si="3"/>
        <v>0</v>
      </c>
      <c r="BJ16" s="365">
        <f t="shared" si="3"/>
        <v>0</v>
      </c>
      <c r="BK16" s="365">
        <f t="shared" si="3"/>
        <v>0</v>
      </c>
      <c r="BL16" s="365">
        <f t="shared" si="3"/>
        <v>0</v>
      </c>
      <c r="BM16" s="365">
        <f t="shared" si="3"/>
        <v>1752</v>
      </c>
      <c r="BN16" s="365">
        <f t="shared" si="3"/>
        <v>0</v>
      </c>
      <c r="BO16" s="365">
        <f t="shared" si="3"/>
        <v>203</v>
      </c>
      <c r="BP16" s="365">
        <f t="shared" si="3"/>
        <v>3000</v>
      </c>
      <c r="BQ16" s="365">
        <f t="shared" si="3"/>
        <v>0</v>
      </c>
      <c r="BR16" s="365">
        <f t="shared" si="4"/>
        <v>8161.5</v>
      </c>
      <c r="CK16" s="453"/>
    </row>
    <row r="17" spans="1:90" ht="18.75" customHeight="1">
      <c r="A17" s="393" t="s">
        <v>9</v>
      </c>
      <c r="B17" s="454">
        <v>375.4</v>
      </c>
      <c r="C17" s="451">
        <v>13.2</v>
      </c>
      <c r="D17" s="452">
        <v>24035.1</v>
      </c>
      <c r="E17" s="452">
        <v>20348.2</v>
      </c>
      <c r="F17" s="396">
        <v>516.5</v>
      </c>
      <c r="G17" s="396"/>
      <c r="H17" s="396"/>
      <c r="I17" s="396">
        <v>267.5</v>
      </c>
      <c r="J17" s="396"/>
      <c r="K17" s="396">
        <v>1030.5</v>
      </c>
      <c r="L17" s="396"/>
      <c r="M17" s="396">
        <v>540</v>
      </c>
      <c r="N17" s="396"/>
      <c r="O17" s="396">
        <v>8120.7</v>
      </c>
      <c r="P17" s="396">
        <v>5214.3</v>
      </c>
      <c r="Q17" s="396"/>
      <c r="R17" s="396"/>
      <c r="S17" s="396">
        <v>3259.3</v>
      </c>
      <c r="T17" s="457">
        <v>1399.4</v>
      </c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K17" s="365">
        <f t="shared" si="0"/>
        <v>0</v>
      </c>
      <c r="BA17" s="365">
        <f t="shared" si="1"/>
        <v>0</v>
      </c>
      <c r="BB17" s="365">
        <f t="shared" si="2"/>
        <v>0</v>
      </c>
      <c r="BD17" s="365">
        <f t="shared" si="3"/>
        <v>0</v>
      </c>
      <c r="BE17" s="365">
        <f t="shared" si="3"/>
        <v>0</v>
      </c>
      <c r="BF17" s="365">
        <f t="shared" si="3"/>
        <v>0</v>
      </c>
      <c r="BG17" s="365">
        <f t="shared" si="3"/>
        <v>0</v>
      </c>
      <c r="BH17" s="365">
        <f t="shared" si="3"/>
        <v>0</v>
      </c>
      <c r="BI17" s="365">
        <f t="shared" si="3"/>
        <v>0</v>
      </c>
      <c r="BJ17" s="365">
        <f t="shared" si="3"/>
        <v>0</v>
      </c>
      <c r="BK17" s="365">
        <f t="shared" si="3"/>
        <v>0</v>
      </c>
      <c r="BL17" s="365">
        <f t="shared" si="3"/>
        <v>0</v>
      </c>
      <c r="BM17" s="365">
        <f t="shared" si="3"/>
        <v>0</v>
      </c>
      <c r="BN17" s="365">
        <f t="shared" si="3"/>
        <v>0</v>
      </c>
      <c r="BO17" s="365">
        <f t="shared" si="3"/>
        <v>0</v>
      </c>
      <c r="BP17" s="365">
        <f t="shared" si="3"/>
        <v>0</v>
      </c>
      <c r="BQ17" s="365">
        <f t="shared" si="3"/>
        <v>0</v>
      </c>
      <c r="BR17" s="365">
        <f t="shared" si="4"/>
        <v>0</v>
      </c>
      <c r="CK17" s="456"/>
    </row>
    <row r="18" spans="1:90" ht="18.75" customHeight="1">
      <c r="A18" s="393" t="s">
        <v>10</v>
      </c>
      <c r="B18" s="454">
        <v>8534.1</v>
      </c>
      <c r="C18" s="451">
        <v>924.4</v>
      </c>
      <c r="D18" s="452">
        <v>13630.9</v>
      </c>
      <c r="E18" s="452">
        <v>76683.7</v>
      </c>
      <c r="F18" s="396"/>
      <c r="G18" s="396">
        <v>4276.3</v>
      </c>
      <c r="H18" s="396"/>
      <c r="I18" s="396">
        <v>1985</v>
      </c>
      <c r="J18" s="396">
        <v>38243.599999999999</v>
      </c>
      <c r="K18" s="396">
        <v>2845.5</v>
      </c>
      <c r="L18" s="396">
        <v>1151</v>
      </c>
      <c r="M18" s="396">
        <v>75</v>
      </c>
      <c r="N18" s="396"/>
      <c r="O18" s="396">
        <v>4458.7</v>
      </c>
      <c r="P18" s="396">
        <v>1453.4</v>
      </c>
      <c r="Q18" s="396">
        <v>5522.6</v>
      </c>
      <c r="R18" s="396"/>
      <c r="S18" s="396">
        <v>10472.6</v>
      </c>
      <c r="T18" s="459">
        <v>6200</v>
      </c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K18" s="365">
        <f t="shared" si="0"/>
        <v>0</v>
      </c>
      <c r="BA18" s="365">
        <f t="shared" si="1"/>
        <v>0</v>
      </c>
      <c r="BB18" s="365">
        <f t="shared" si="2"/>
        <v>0</v>
      </c>
      <c r="BD18" s="365">
        <f t="shared" si="3"/>
        <v>0</v>
      </c>
      <c r="BE18" s="365">
        <f t="shared" si="3"/>
        <v>0</v>
      </c>
      <c r="BF18" s="365">
        <f t="shared" si="3"/>
        <v>0</v>
      </c>
      <c r="BG18" s="365">
        <f t="shared" si="3"/>
        <v>0</v>
      </c>
      <c r="BH18" s="365">
        <f t="shared" si="3"/>
        <v>0</v>
      </c>
      <c r="BI18" s="365">
        <f t="shared" si="3"/>
        <v>0</v>
      </c>
      <c r="BJ18" s="365">
        <f t="shared" si="3"/>
        <v>0</v>
      </c>
      <c r="BK18" s="365">
        <f t="shared" si="3"/>
        <v>0</v>
      </c>
      <c r="BL18" s="365">
        <f t="shared" si="3"/>
        <v>0</v>
      </c>
      <c r="BM18" s="365">
        <f t="shared" si="3"/>
        <v>0</v>
      </c>
      <c r="BN18" s="365">
        <f t="shared" si="3"/>
        <v>0</v>
      </c>
      <c r="BO18" s="365">
        <f t="shared" si="3"/>
        <v>0</v>
      </c>
      <c r="BP18" s="365">
        <f t="shared" si="3"/>
        <v>0</v>
      </c>
      <c r="BQ18" s="365">
        <f t="shared" si="3"/>
        <v>0</v>
      </c>
      <c r="BR18" s="365">
        <f t="shared" si="4"/>
        <v>0</v>
      </c>
      <c r="CK18" s="453"/>
    </row>
    <row r="19" spans="1:90" ht="18.75" customHeight="1">
      <c r="A19" s="393" t="s">
        <v>11</v>
      </c>
      <c r="B19" s="454">
        <v>5470</v>
      </c>
      <c r="C19" s="451">
        <v>1513.9</v>
      </c>
      <c r="D19" s="452">
        <v>5686.2</v>
      </c>
      <c r="E19" s="452">
        <v>2639.2</v>
      </c>
      <c r="F19" s="396">
        <v>309.39999999999998</v>
      </c>
      <c r="G19" s="396">
        <v>12.8</v>
      </c>
      <c r="H19" s="396"/>
      <c r="I19" s="396"/>
      <c r="J19" s="396"/>
      <c r="K19" s="396">
        <v>97</v>
      </c>
      <c r="L19" s="396"/>
      <c r="M19" s="396"/>
      <c r="N19" s="396"/>
      <c r="O19" s="396"/>
      <c r="P19" s="396">
        <v>2145</v>
      </c>
      <c r="Q19" s="396"/>
      <c r="R19" s="396"/>
      <c r="S19" s="396">
        <v>75</v>
      </c>
      <c r="T19" s="455"/>
      <c r="U19" s="455">
        <v>25</v>
      </c>
      <c r="V19" s="455"/>
      <c r="W19" s="455">
        <v>171.4</v>
      </c>
      <c r="X19" s="455">
        <v>373.1</v>
      </c>
      <c r="Y19" s="455">
        <v>82.9</v>
      </c>
      <c r="Z19" s="455"/>
      <c r="AA19" s="455"/>
      <c r="AB19" s="455">
        <v>898.5</v>
      </c>
      <c r="AC19" s="455">
        <v>46.5</v>
      </c>
      <c r="AD19" s="455">
        <v>64.5</v>
      </c>
      <c r="AF19" s="365">
        <v>35</v>
      </c>
      <c r="AJ19" s="365">
        <v>1146.3</v>
      </c>
      <c r="AK19" s="365">
        <f t="shared" si="0"/>
        <v>2818.2</v>
      </c>
      <c r="BA19" s="365">
        <f t="shared" si="1"/>
        <v>0</v>
      </c>
      <c r="BB19" s="365">
        <f t="shared" si="2"/>
        <v>25</v>
      </c>
      <c r="BD19" s="365">
        <f t="shared" si="3"/>
        <v>171.4</v>
      </c>
      <c r="BE19" s="365">
        <f t="shared" si="3"/>
        <v>373.1</v>
      </c>
      <c r="BF19" s="365">
        <f t="shared" si="3"/>
        <v>82.9</v>
      </c>
      <c r="BG19" s="365">
        <f t="shared" si="3"/>
        <v>0</v>
      </c>
      <c r="BH19" s="365">
        <f t="shared" si="3"/>
        <v>0</v>
      </c>
      <c r="BI19" s="365">
        <f t="shared" si="3"/>
        <v>898.5</v>
      </c>
      <c r="BJ19" s="365">
        <f t="shared" si="3"/>
        <v>46.5</v>
      </c>
      <c r="BK19" s="365">
        <f t="shared" si="3"/>
        <v>64.5</v>
      </c>
      <c r="BL19" s="365">
        <f t="shared" si="3"/>
        <v>0</v>
      </c>
      <c r="BM19" s="365">
        <f t="shared" si="3"/>
        <v>35</v>
      </c>
      <c r="BN19" s="365">
        <f t="shared" si="3"/>
        <v>0</v>
      </c>
      <c r="BO19" s="365">
        <f t="shared" si="3"/>
        <v>0</v>
      </c>
      <c r="BP19" s="365">
        <f t="shared" si="3"/>
        <v>0</v>
      </c>
      <c r="BQ19" s="365">
        <f t="shared" si="3"/>
        <v>1146.3</v>
      </c>
      <c r="BR19" s="365">
        <f t="shared" si="4"/>
        <v>2818.2</v>
      </c>
      <c r="CK19" s="456"/>
    </row>
    <row r="20" spans="1:90" ht="18.75" customHeight="1">
      <c r="A20" s="393" t="s">
        <v>12</v>
      </c>
      <c r="B20" s="454"/>
      <c r="C20" s="460"/>
      <c r="D20" s="452">
        <v>2450.1999999999998</v>
      </c>
      <c r="E20" s="452">
        <v>33711.699999999997</v>
      </c>
      <c r="F20" s="396"/>
      <c r="G20" s="396">
        <v>1650.8</v>
      </c>
      <c r="H20" s="396"/>
      <c r="I20" s="396">
        <v>41.6</v>
      </c>
      <c r="J20" s="396">
        <v>1123.5999999999999</v>
      </c>
      <c r="K20" s="396">
        <v>1189</v>
      </c>
      <c r="L20" s="396">
        <v>637.20000000000005</v>
      </c>
      <c r="M20" s="396">
        <v>378.2</v>
      </c>
      <c r="N20" s="396">
        <v>25</v>
      </c>
      <c r="O20" s="396">
        <v>156.6</v>
      </c>
      <c r="P20" s="396"/>
      <c r="Q20" s="396">
        <v>2958.4</v>
      </c>
      <c r="R20" s="396"/>
      <c r="S20" s="396">
        <v>25161.3</v>
      </c>
      <c r="T20" s="459">
        <v>390</v>
      </c>
      <c r="U20" s="455">
        <v>988.4</v>
      </c>
      <c r="V20" s="455"/>
      <c r="W20" s="455">
        <v>74.7</v>
      </c>
      <c r="X20" s="455">
        <v>579.6</v>
      </c>
      <c r="Y20" s="455"/>
      <c r="Z20" s="455"/>
      <c r="AA20" s="455"/>
      <c r="AB20" s="455"/>
      <c r="AC20" s="455"/>
      <c r="AD20" s="455"/>
      <c r="AJ20" s="365">
        <v>4.8</v>
      </c>
      <c r="AK20" s="365">
        <f t="shared" si="0"/>
        <v>659.1</v>
      </c>
      <c r="AL20" s="365">
        <v>476.3</v>
      </c>
      <c r="BA20" s="365">
        <f t="shared" si="1"/>
        <v>0</v>
      </c>
      <c r="BB20" s="365">
        <f t="shared" si="2"/>
        <v>1464.7</v>
      </c>
      <c r="BD20" s="365">
        <f t="shared" si="3"/>
        <v>74.7</v>
      </c>
      <c r="BE20" s="365">
        <f t="shared" si="3"/>
        <v>579.6</v>
      </c>
      <c r="BF20" s="365">
        <f t="shared" si="3"/>
        <v>0</v>
      </c>
      <c r="BG20" s="365">
        <f t="shared" si="3"/>
        <v>0</v>
      </c>
      <c r="BH20" s="365">
        <f t="shared" si="3"/>
        <v>0</v>
      </c>
      <c r="BI20" s="365">
        <f t="shared" si="3"/>
        <v>0</v>
      </c>
      <c r="BJ20" s="365">
        <f t="shared" si="3"/>
        <v>0</v>
      </c>
      <c r="BK20" s="365">
        <f t="shared" si="3"/>
        <v>0</v>
      </c>
      <c r="BL20" s="365">
        <f t="shared" si="3"/>
        <v>0</v>
      </c>
      <c r="BM20" s="365">
        <f t="shared" si="3"/>
        <v>0</v>
      </c>
      <c r="BN20" s="365">
        <f t="shared" si="3"/>
        <v>0</v>
      </c>
      <c r="BO20" s="365">
        <f t="shared" si="3"/>
        <v>0</v>
      </c>
      <c r="BP20" s="365">
        <f t="shared" si="3"/>
        <v>0</v>
      </c>
      <c r="BQ20" s="365">
        <f t="shared" si="3"/>
        <v>4.8</v>
      </c>
      <c r="BR20" s="365">
        <f t="shared" si="4"/>
        <v>659.1</v>
      </c>
      <c r="CK20" s="453"/>
    </row>
    <row r="21" spans="1:90" ht="18.75" customHeight="1">
      <c r="A21" s="393" t="s">
        <v>13</v>
      </c>
      <c r="B21" s="368"/>
      <c r="C21" s="451"/>
      <c r="D21" s="452">
        <v>1769.7</v>
      </c>
      <c r="E21" s="452">
        <v>46535.3</v>
      </c>
      <c r="F21" s="396">
        <v>5972.5</v>
      </c>
      <c r="G21" s="396">
        <v>14965</v>
      </c>
      <c r="H21" s="396"/>
      <c r="I21" s="396"/>
      <c r="J21" s="396"/>
      <c r="K21" s="396">
        <v>6745.8</v>
      </c>
      <c r="L21" s="396">
        <v>1154</v>
      </c>
      <c r="M21" s="396">
        <v>540</v>
      </c>
      <c r="N21" s="396"/>
      <c r="O21" s="396">
        <v>14955.2</v>
      </c>
      <c r="P21" s="396"/>
      <c r="Q21" s="396">
        <v>1392.5</v>
      </c>
      <c r="R21" s="396"/>
      <c r="S21" s="396">
        <v>810.3</v>
      </c>
      <c r="T21" s="459"/>
      <c r="U21" s="455">
        <v>728.2</v>
      </c>
      <c r="V21" s="455"/>
      <c r="W21" s="455"/>
      <c r="X21" s="455"/>
      <c r="Y21" s="455"/>
      <c r="Z21" s="455"/>
      <c r="AA21" s="455"/>
      <c r="AB21" s="455"/>
      <c r="AC21" s="455"/>
      <c r="AD21" s="455"/>
      <c r="AK21" s="365">
        <f t="shared" si="0"/>
        <v>0</v>
      </c>
      <c r="AL21" s="365">
        <v>1450.7</v>
      </c>
      <c r="BA21" s="365">
        <f t="shared" si="1"/>
        <v>0</v>
      </c>
      <c r="BB21" s="365">
        <f t="shared" si="2"/>
        <v>2178.9</v>
      </c>
      <c r="BD21" s="365">
        <f t="shared" si="3"/>
        <v>0</v>
      </c>
      <c r="BE21" s="365">
        <f t="shared" si="3"/>
        <v>0</v>
      </c>
      <c r="BF21" s="365">
        <f t="shared" si="3"/>
        <v>0</v>
      </c>
      <c r="BG21" s="365">
        <f t="shared" si="3"/>
        <v>0</v>
      </c>
      <c r="BH21" s="365">
        <f t="shared" si="3"/>
        <v>0</v>
      </c>
      <c r="BI21" s="365">
        <f t="shared" si="3"/>
        <v>0</v>
      </c>
      <c r="BJ21" s="365">
        <f t="shared" si="3"/>
        <v>0</v>
      </c>
      <c r="BK21" s="365">
        <f t="shared" si="3"/>
        <v>0</v>
      </c>
      <c r="BL21" s="365">
        <f t="shared" si="3"/>
        <v>0</v>
      </c>
      <c r="BM21" s="365">
        <f t="shared" si="3"/>
        <v>0</v>
      </c>
      <c r="BN21" s="365">
        <f t="shared" si="3"/>
        <v>0</v>
      </c>
      <c r="BO21" s="365">
        <f t="shared" si="3"/>
        <v>0</v>
      </c>
      <c r="BP21" s="365">
        <f t="shared" si="3"/>
        <v>0</v>
      </c>
      <c r="BQ21" s="365">
        <f t="shared" si="3"/>
        <v>0</v>
      </c>
      <c r="BR21" s="365">
        <f t="shared" si="4"/>
        <v>0</v>
      </c>
      <c r="CK21" s="461"/>
    </row>
    <row r="22" spans="1:90" ht="18.75" customHeight="1">
      <c r="A22" s="393" t="s">
        <v>191</v>
      </c>
      <c r="B22" s="368">
        <v>9485.4</v>
      </c>
      <c r="C22" s="451"/>
      <c r="D22" s="452">
        <v>3910.6</v>
      </c>
      <c r="E22" s="452">
        <v>15649.5</v>
      </c>
      <c r="F22" s="396">
        <v>211</v>
      </c>
      <c r="G22" s="396"/>
      <c r="H22" s="396"/>
      <c r="I22" s="396">
        <v>57</v>
      </c>
      <c r="J22" s="396">
        <v>1079</v>
      </c>
      <c r="K22" s="396">
        <v>4794</v>
      </c>
      <c r="L22" s="396">
        <v>1247.0999999999999</v>
      </c>
      <c r="M22" s="396">
        <v>123</v>
      </c>
      <c r="N22" s="396"/>
      <c r="O22" s="396"/>
      <c r="P22" s="396">
        <v>1543.4</v>
      </c>
      <c r="Q22" s="396">
        <v>484.7</v>
      </c>
      <c r="R22" s="396"/>
      <c r="S22" s="396">
        <v>5998.8</v>
      </c>
      <c r="T22" s="457">
        <v>111.5</v>
      </c>
      <c r="U22" s="455"/>
      <c r="V22" s="455"/>
      <c r="W22" s="455"/>
      <c r="X22" s="455"/>
      <c r="Y22" s="455"/>
      <c r="Z22" s="455"/>
      <c r="AA22" s="455"/>
      <c r="AB22" s="455"/>
      <c r="AC22" s="455">
        <v>524</v>
      </c>
      <c r="AD22" s="455">
        <v>288.5</v>
      </c>
      <c r="AH22" s="365">
        <v>308.2</v>
      </c>
      <c r="AJ22" s="365">
        <v>299.8</v>
      </c>
      <c r="AK22" s="365">
        <f t="shared" si="0"/>
        <v>1420.5</v>
      </c>
      <c r="BA22" s="365">
        <f t="shared" si="1"/>
        <v>0</v>
      </c>
      <c r="BB22" s="365">
        <f t="shared" si="2"/>
        <v>0</v>
      </c>
      <c r="BD22" s="365">
        <f t="shared" si="3"/>
        <v>0</v>
      </c>
      <c r="BE22" s="365">
        <f t="shared" si="3"/>
        <v>0</v>
      </c>
      <c r="BF22" s="365">
        <f t="shared" si="3"/>
        <v>0</v>
      </c>
      <c r="BG22" s="365">
        <f t="shared" si="3"/>
        <v>0</v>
      </c>
      <c r="BH22" s="365">
        <f t="shared" si="3"/>
        <v>0</v>
      </c>
      <c r="BI22" s="365">
        <f t="shared" si="3"/>
        <v>0</v>
      </c>
      <c r="BJ22" s="365">
        <f t="shared" si="3"/>
        <v>524</v>
      </c>
      <c r="BK22" s="365">
        <f t="shared" si="3"/>
        <v>288.5</v>
      </c>
      <c r="BL22" s="365">
        <f t="shared" si="3"/>
        <v>0</v>
      </c>
      <c r="BM22" s="365">
        <f t="shared" si="3"/>
        <v>0</v>
      </c>
      <c r="BN22" s="365">
        <f t="shared" si="3"/>
        <v>0</v>
      </c>
      <c r="BO22" s="365">
        <f t="shared" si="3"/>
        <v>308.2</v>
      </c>
      <c r="BP22" s="365">
        <f t="shared" si="3"/>
        <v>0</v>
      </c>
      <c r="BQ22" s="365">
        <f t="shared" si="3"/>
        <v>299.8</v>
      </c>
      <c r="BR22" s="365">
        <f t="shared" si="4"/>
        <v>1420.5</v>
      </c>
      <c r="CK22"/>
    </row>
    <row r="23" spans="1:90" ht="18.75" customHeight="1">
      <c r="A23" s="393" t="s">
        <v>223</v>
      </c>
      <c r="B23" s="368">
        <v>15449.6</v>
      </c>
      <c r="C23" s="451">
        <v>30692.1</v>
      </c>
      <c r="D23" s="452">
        <v>2109.6999999999998</v>
      </c>
      <c r="E23" s="452">
        <v>11789.7</v>
      </c>
      <c r="F23" s="396">
        <v>6493.5</v>
      </c>
      <c r="G23" s="396">
        <v>125.5</v>
      </c>
      <c r="H23" s="396"/>
      <c r="I23" s="396"/>
      <c r="J23" s="396">
        <v>1590</v>
      </c>
      <c r="K23" s="396">
        <v>2269.6</v>
      </c>
      <c r="L23" s="396">
        <v>360</v>
      </c>
      <c r="M23" s="396">
        <v>353.6</v>
      </c>
      <c r="N23" s="396"/>
      <c r="O23" s="396"/>
      <c r="P23" s="396"/>
      <c r="Q23" s="396"/>
      <c r="R23" s="396"/>
      <c r="S23" s="396">
        <v>167.6</v>
      </c>
      <c r="T23" s="459">
        <v>429.9</v>
      </c>
      <c r="U23" s="455">
        <v>500</v>
      </c>
      <c r="V23" s="455"/>
      <c r="W23" s="455">
        <v>295</v>
      </c>
      <c r="X23" s="455">
        <v>63</v>
      </c>
      <c r="Y23" s="455">
        <v>14</v>
      </c>
      <c r="Z23" s="455"/>
      <c r="AA23" s="455"/>
      <c r="AB23" s="455">
        <v>26.1</v>
      </c>
      <c r="AC23" s="455"/>
      <c r="AD23" s="455"/>
      <c r="AK23" s="365">
        <f t="shared" si="0"/>
        <v>398.1</v>
      </c>
      <c r="AL23" s="365">
        <v>1171.9000000000001</v>
      </c>
      <c r="AM23" s="365">
        <v>920</v>
      </c>
      <c r="AN23" s="365">
        <v>1200</v>
      </c>
      <c r="AO23" s="365">
        <v>267.39999999999998</v>
      </c>
      <c r="AP23" s="365">
        <v>3500</v>
      </c>
      <c r="AQ23" s="365">
        <v>6035.2</v>
      </c>
      <c r="AR23" s="365">
        <v>865</v>
      </c>
      <c r="AS23" s="365">
        <v>210</v>
      </c>
      <c r="AT23" s="365">
        <v>23.4</v>
      </c>
      <c r="AV23" s="365">
        <v>3170.6</v>
      </c>
      <c r="AW23" s="365">
        <v>771.2</v>
      </c>
      <c r="AX23" s="365">
        <v>100</v>
      </c>
      <c r="AY23" s="365">
        <v>401.3</v>
      </c>
      <c r="BA23" s="365">
        <f t="shared" si="1"/>
        <v>17464.099999999999</v>
      </c>
      <c r="BB23" s="365">
        <f t="shared" si="2"/>
        <v>1671.9</v>
      </c>
      <c r="BD23" s="365">
        <f t="shared" si="3"/>
        <v>1215</v>
      </c>
      <c r="BE23" s="365">
        <f t="shared" si="3"/>
        <v>1263</v>
      </c>
      <c r="BF23" s="365">
        <f t="shared" si="3"/>
        <v>281.39999999999998</v>
      </c>
      <c r="BG23" s="365">
        <f t="shared" si="3"/>
        <v>3500</v>
      </c>
      <c r="BH23" s="365">
        <f t="shared" si="3"/>
        <v>6035.2</v>
      </c>
      <c r="BI23" s="365">
        <f t="shared" si="3"/>
        <v>891.1</v>
      </c>
      <c r="BJ23" s="365">
        <f t="shared" si="3"/>
        <v>210</v>
      </c>
      <c r="BK23" s="365">
        <f t="shared" si="3"/>
        <v>23.4</v>
      </c>
      <c r="BL23" s="365">
        <f t="shared" si="3"/>
        <v>0</v>
      </c>
      <c r="BM23" s="365">
        <f t="shared" si="3"/>
        <v>3170.6</v>
      </c>
      <c r="BN23" s="365">
        <f t="shared" si="3"/>
        <v>771.2</v>
      </c>
      <c r="BO23" s="365">
        <f t="shared" si="3"/>
        <v>100</v>
      </c>
      <c r="BP23" s="365">
        <f t="shared" si="3"/>
        <v>401.3</v>
      </c>
      <c r="BQ23" s="365">
        <f t="shared" si="3"/>
        <v>0</v>
      </c>
      <c r="BR23" s="365">
        <f t="shared" si="4"/>
        <v>17862.199999999997</v>
      </c>
      <c r="CK23"/>
    </row>
    <row r="24" spans="1:90" ht="18.75" customHeight="1">
      <c r="A24" s="393" t="s">
        <v>224</v>
      </c>
      <c r="B24" s="454">
        <v>3500</v>
      </c>
      <c r="C24" s="460">
        <v>5500</v>
      </c>
      <c r="D24" s="452">
        <v>8513.7999999999993</v>
      </c>
      <c r="E24" s="452">
        <v>25879.8</v>
      </c>
      <c r="F24" s="396">
        <v>3570</v>
      </c>
      <c r="G24" s="396">
        <v>3200</v>
      </c>
      <c r="H24" s="396"/>
      <c r="I24" s="396"/>
      <c r="J24" s="396">
        <v>560.20000000000005</v>
      </c>
      <c r="K24" s="396">
        <v>5440</v>
      </c>
      <c r="L24" s="396"/>
      <c r="M24" s="396">
        <v>4060.6</v>
      </c>
      <c r="N24" s="396"/>
      <c r="O24" s="396">
        <v>4814.6000000000004</v>
      </c>
      <c r="P24" s="396">
        <v>900</v>
      </c>
      <c r="Q24" s="396">
        <v>2306.4</v>
      </c>
      <c r="R24" s="396"/>
      <c r="S24" s="396">
        <v>1028</v>
      </c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K24" s="365">
        <f t="shared" si="0"/>
        <v>0</v>
      </c>
      <c r="AV24" s="365">
        <v>5451.5</v>
      </c>
      <c r="BA24" s="365">
        <f t="shared" si="1"/>
        <v>5451.5</v>
      </c>
      <c r="BB24" s="365">
        <f t="shared" si="2"/>
        <v>0</v>
      </c>
      <c r="BD24" s="365">
        <f t="shared" si="3"/>
        <v>0</v>
      </c>
      <c r="BE24" s="365">
        <f t="shared" si="3"/>
        <v>0</v>
      </c>
      <c r="BF24" s="365">
        <f t="shared" si="3"/>
        <v>0</v>
      </c>
      <c r="BG24" s="365">
        <f t="shared" si="3"/>
        <v>0</v>
      </c>
      <c r="BH24" s="365">
        <f t="shared" si="3"/>
        <v>0</v>
      </c>
      <c r="BI24" s="365">
        <f t="shared" si="3"/>
        <v>0</v>
      </c>
      <c r="BJ24" s="365">
        <f t="shared" si="3"/>
        <v>0</v>
      </c>
      <c r="BK24" s="365">
        <f t="shared" si="3"/>
        <v>0</v>
      </c>
      <c r="BL24" s="365">
        <f t="shared" si="3"/>
        <v>0</v>
      </c>
      <c r="BM24" s="365">
        <f t="shared" si="3"/>
        <v>5451.5</v>
      </c>
      <c r="BN24" s="365">
        <f t="shared" si="3"/>
        <v>0</v>
      </c>
      <c r="BO24" s="365">
        <f t="shared" si="3"/>
        <v>0</v>
      </c>
      <c r="BP24" s="365">
        <f t="shared" si="3"/>
        <v>0</v>
      </c>
      <c r="BQ24" s="365">
        <f t="shared" si="3"/>
        <v>0</v>
      </c>
      <c r="BR24" s="365">
        <f t="shared" si="4"/>
        <v>5451.5</v>
      </c>
      <c r="CK24"/>
    </row>
    <row r="25" spans="1:90" ht="18.75" customHeight="1">
      <c r="A25" s="393" t="s">
        <v>14</v>
      </c>
      <c r="B25" s="454"/>
      <c r="C25" s="451">
        <v>171.6</v>
      </c>
      <c r="D25" s="452">
        <v>14808.1</v>
      </c>
      <c r="E25" s="452">
        <v>35727.800000000003</v>
      </c>
      <c r="F25" s="396">
        <v>1747</v>
      </c>
      <c r="G25" s="396">
        <v>2595.5</v>
      </c>
      <c r="H25" s="396"/>
      <c r="I25" s="396"/>
      <c r="J25" s="396">
        <v>2860.4</v>
      </c>
      <c r="K25" s="396">
        <v>10127.4</v>
      </c>
      <c r="L25" s="396">
        <v>539</v>
      </c>
      <c r="M25" s="396">
        <v>297</v>
      </c>
      <c r="N25" s="396"/>
      <c r="O25" s="396">
        <v>237.1</v>
      </c>
      <c r="P25" s="396">
        <v>6882.6</v>
      </c>
      <c r="Q25" s="396">
        <v>4028.4</v>
      </c>
      <c r="R25" s="396"/>
      <c r="S25" s="396">
        <v>6413.4</v>
      </c>
      <c r="T25" s="457"/>
      <c r="U25" s="455"/>
      <c r="V25" s="455"/>
      <c r="W25" s="455"/>
      <c r="X25" s="455">
        <v>621.70000000000005</v>
      </c>
      <c r="Y25" s="455">
        <v>162.19999999999999</v>
      </c>
      <c r="Z25" s="455"/>
      <c r="AA25" s="455"/>
      <c r="AB25" s="455"/>
      <c r="AC25" s="455">
        <v>435.5</v>
      </c>
      <c r="AD25" s="455">
        <v>125.9</v>
      </c>
      <c r="AJ25" s="365">
        <v>4242.7</v>
      </c>
      <c r="AK25" s="365">
        <f t="shared" si="0"/>
        <v>5588</v>
      </c>
      <c r="AQ25" s="365">
        <v>383.4</v>
      </c>
      <c r="AR25" s="365">
        <v>1057.2</v>
      </c>
      <c r="AY25" s="365">
        <v>713</v>
      </c>
      <c r="BA25" s="365">
        <f t="shared" si="1"/>
        <v>2153.6</v>
      </c>
      <c r="BB25" s="365">
        <f t="shared" si="2"/>
        <v>0</v>
      </c>
      <c r="BD25" s="365">
        <f t="shared" si="3"/>
        <v>0</v>
      </c>
      <c r="BE25" s="365">
        <f t="shared" si="3"/>
        <v>621.70000000000005</v>
      </c>
      <c r="BF25" s="365">
        <f t="shared" si="3"/>
        <v>162.19999999999999</v>
      </c>
      <c r="BG25" s="365">
        <f t="shared" si="3"/>
        <v>0</v>
      </c>
      <c r="BH25" s="365">
        <f t="shared" si="3"/>
        <v>383.4</v>
      </c>
      <c r="BI25" s="365">
        <f t="shared" si="3"/>
        <v>1057.2</v>
      </c>
      <c r="BJ25" s="365">
        <f t="shared" si="3"/>
        <v>435.5</v>
      </c>
      <c r="BK25" s="365">
        <f t="shared" si="3"/>
        <v>125.9</v>
      </c>
      <c r="BL25" s="365">
        <f t="shared" si="3"/>
        <v>0</v>
      </c>
      <c r="BM25" s="365">
        <f t="shared" si="3"/>
        <v>0</v>
      </c>
      <c r="BN25" s="365">
        <f t="shared" si="3"/>
        <v>0</v>
      </c>
      <c r="BO25" s="365">
        <f t="shared" si="3"/>
        <v>0</v>
      </c>
      <c r="BP25" s="365">
        <f t="shared" si="3"/>
        <v>713</v>
      </c>
      <c r="BQ25" s="365">
        <f t="shared" si="3"/>
        <v>4242.7</v>
      </c>
      <c r="BR25" s="365">
        <f t="shared" si="4"/>
        <v>7741.6</v>
      </c>
      <c r="CK25"/>
    </row>
    <row r="26" spans="1:90" ht="18.75" customHeight="1">
      <c r="A26" s="393" t="s">
        <v>225</v>
      </c>
      <c r="B26" s="454"/>
      <c r="C26" s="451">
        <v>2192.3000000000002</v>
      </c>
      <c r="D26" s="452"/>
      <c r="E26" s="452">
        <v>22104.1</v>
      </c>
      <c r="F26" s="396">
        <v>2559.9</v>
      </c>
      <c r="G26" s="396">
        <v>996.1</v>
      </c>
      <c r="H26" s="396"/>
      <c r="I26" s="396"/>
      <c r="J26" s="396">
        <v>1500</v>
      </c>
      <c r="K26" s="396">
        <v>4696.3999999999996</v>
      </c>
      <c r="L26" s="396">
        <v>355</v>
      </c>
      <c r="M26" s="396">
        <v>360</v>
      </c>
      <c r="N26" s="396"/>
      <c r="O26" s="396">
        <v>841.2</v>
      </c>
      <c r="P26" s="396">
        <v>1511</v>
      </c>
      <c r="Q26" s="396">
        <v>1771.2</v>
      </c>
      <c r="R26" s="396"/>
      <c r="S26" s="396">
        <v>6502.8</v>
      </c>
      <c r="T26" s="457">
        <v>1010.5</v>
      </c>
      <c r="U26" s="455">
        <v>100</v>
      </c>
      <c r="V26" s="455"/>
      <c r="W26" s="455"/>
      <c r="X26" s="455"/>
      <c r="Y26" s="455"/>
      <c r="Z26" s="455"/>
      <c r="AA26" s="455"/>
      <c r="AB26" s="455"/>
      <c r="AC26" s="455"/>
      <c r="AD26" s="455"/>
      <c r="AK26" s="365">
        <f t="shared" si="0"/>
        <v>0</v>
      </c>
      <c r="AL26" s="365">
        <v>120</v>
      </c>
      <c r="AV26" s="365">
        <v>3500</v>
      </c>
      <c r="AW26" s="365">
        <v>542</v>
      </c>
      <c r="BA26" s="365">
        <f t="shared" si="1"/>
        <v>4042</v>
      </c>
      <c r="BB26" s="365">
        <f t="shared" si="2"/>
        <v>220</v>
      </c>
      <c r="BD26" s="365">
        <f t="shared" si="3"/>
        <v>0</v>
      </c>
      <c r="BE26" s="365">
        <f t="shared" si="3"/>
        <v>0</v>
      </c>
      <c r="BF26" s="365">
        <f t="shared" si="3"/>
        <v>0</v>
      </c>
      <c r="BG26" s="365">
        <f t="shared" ref="BG26:BQ32" si="5">SUM(AP26,Z26)</f>
        <v>0</v>
      </c>
      <c r="BH26" s="365">
        <f t="shared" si="5"/>
        <v>0</v>
      </c>
      <c r="BI26" s="365">
        <f t="shared" si="5"/>
        <v>0</v>
      </c>
      <c r="BJ26" s="365">
        <f t="shared" si="5"/>
        <v>0</v>
      </c>
      <c r="BK26" s="365">
        <f t="shared" si="5"/>
        <v>0</v>
      </c>
      <c r="BL26" s="365">
        <f t="shared" si="5"/>
        <v>0</v>
      </c>
      <c r="BM26" s="365">
        <f t="shared" si="5"/>
        <v>3500</v>
      </c>
      <c r="BN26" s="365">
        <f t="shared" si="5"/>
        <v>542</v>
      </c>
      <c r="BO26" s="365">
        <f t="shared" si="5"/>
        <v>0</v>
      </c>
      <c r="BP26" s="365">
        <f t="shared" si="5"/>
        <v>0</v>
      </c>
      <c r="BQ26" s="365">
        <f t="shared" si="5"/>
        <v>0</v>
      </c>
      <c r="BR26" s="365">
        <f t="shared" si="4"/>
        <v>4042</v>
      </c>
      <c r="CK26"/>
    </row>
    <row r="27" spans="1:90" ht="18.75" customHeight="1">
      <c r="A27" s="393" t="s">
        <v>226</v>
      </c>
      <c r="B27" s="454"/>
      <c r="C27" s="451"/>
      <c r="D27" s="452">
        <v>19904.099999999999</v>
      </c>
      <c r="E27" s="452">
        <v>43880.7</v>
      </c>
      <c r="F27" s="396">
        <v>16540.5</v>
      </c>
      <c r="G27" s="396"/>
      <c r="H27" s="396"/>
      <c r="I27" s="396">
        <v>57.9</v>
      </c>
      <c r="J27" s="396">
        <v>16299.6</v>
      </c>
      <c r="K27" s="396">
        <v>2416.9</v>
      </c>
      <c r="L27" s="396">
        <v>400.3</v>
      </c>
      <c r="M27" s="396">
        <v>372</v>
      </c>
      <c r="N27" s="396"/>
      <c r="O27" s="396">
        <v>250</v>
      </c>
      <c r="P27" s="396"/>
      <c r="Q27" s="396">
        <v>2141.9</v>
      </c>
      <c r="R27" s="396"/>
      <c r="S27" s="396">
        <v>4224.3999999999996</v>
      </c>
      <c r="T27" s="458">
        <v>1177.2</v>
      </c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K27" s="365">
        <f t="shared" si="0"/>
        <v>0</v>
      </c>
      <c r="AL27" s="365">
        <v>2440</v>
      </c>
      <c r="BA27" s="365">
        <f t="shared" si="1"/>
        <v>0</v>
      </c>
      <c r="BB27" s="365">
        <f t="shared" si="2"/>
        <v>2440</v>
      </c>
      <c r="BD27" s="365">
        <f t="shared" ref="BD27:BF32" si="6">SUM(AM27,W27)</f>
        <v>0</v>
      </c>
      <c r="BE27" s="365">
        <f t="shared" si="6"/>
        <v>0</v>
      </c>
      <c r="BF27" s="365">
        <f t="shared" si="6"/>
        <v>0</v>
      </c>
      <c r="BG27" s="365">
        <f t="shared" si="5"/>
        <v>0</v>
      </c>
      <c r="BH27" s="365">
        <f t="shared" si="5"/>
        <v>0</v>
      </c>
      <c r="BI27" s="365">
        <f t="shared" si="5"/>
        <v>0</v>
      </c>
      <c r="BJ27" s="365">
        <f t="shared" si="5"/>
        <v>0</v>
      </c>
      <c r="BK27" s="365">
        <f t="shared" si="5"/>
        <v>0</v>
      </c>
      <c r="BL27" s="365">
        <f t="shared" si="5"/>
        <v>0</v>
      </c>
      <c r="BM27" s="365">
        <f t="shared" si="5"/>
        <v>0</v>
      </c>
      <c r="BN27" s="365">
        <f t="shared" si="5"/>
        <v>0</v>
      </c>
      <c r="BO27" s="365">
        <f t="shared" si="5"/>
        <v>0</v>
      </c>
      <c r="BP27" s="365">
        <f t="shared" si="5"/>
        <v>0</v>
      </c>
      <c r="BQ27" s="365">
        <f t="shared" si="5"/>
        <v>0</v>
      </c>
      <c r="BR27" s="365">
        <f t="shared" si="4"/>
        <v>0</v>
      </c>
      <c r="CK27"/>
    </row>
    <row r="28" spans="1:90" ht="18.75" customHeight="1">
      <c r="A28" s="393" t="s">
        <v>15</v>
      </c>
      <c r="B28" s="454">
        <v>2855.9</v>
      </c>
      <c r="C28" s="451">
        <v>4472.8</v>
      </c>
      <c r="D28" s="452">
        <v>3175.6</v>
      </c>
      <c r="E28" s="452">
        <v>10236.6</v>
      </c>
      <c r="F28" s="396">
        <v>6476.1</v>
      </c>
      <c r="G28" s="396">
        <v>-949.9</v>
      </c>
      <c r="H28" s="396"/>
      <c r="I28" s="396"/>
      <c r="J28" s="396"/>
      <c r="K28" s="396">
        <v>1972.4</v>
      </c>
      <c r="L28" s="396"/>
      <c r="M28" s="396">
        <v>1572</v>
      </c>
      <c r="N28" s="396"/>
      <c r="O28" s="396"/>
      <c r="P28" s="396">
        <v>1166</v>
      </c>
      <c r="Q28" s="396"/>
      <c r="R28" s="396"/>
      <c r="S28" s="396"/>
      <c r="T28" s="455"/>
      <c r="U28" s="455"/>
      <c r="V28" s="455"/>
      <c r="W28" s="455"/>
      <c r="X28" s="455">
        <v>1107.9000000000001</v>
      </c>
      <c r="Y28" s="455"/>
      <c r="Z28" s="455"/>
      <c r="AA28" s="455"/>
      <c r="AB28" s="455"/>
      <c r="AC28" s="455"/>
      <c r="AD28" s="455"/>
      <c r="AK28" s="365">
        <f t="shared" si="0"/>
        <v>1107.9000000000001</v>
      </c>
      <c r="BA28" s="365">
        <f t="shared" si="1"/>
        <v>0</v>
      </c>
      <c r="BB28" s="365">
        <f t="shared" si="2"/>
        <v>0</v>
      </c>
      <c r="BD28" s="365">
        <f t="shared" si="6"/>
        <v>0</v>
      </c>
      <c r="BE28" s="365">
        <f t="shared" si="6"/>
        <v>1107.9000000000001</v>
      </c>
      <c r="BF28" s="365">
        <f t="shared" si="6"/>
        <v>0</v>
      </c>
      <c r="BG28" s="365">
        <f t="shared" si="5"/>
        <v>0</v>
      </c>
      <c r="BH28" s="365">
        <f t="shared" si="5"/>
        <v>0</v>
      </c>
      <c r="BI28" s="365">
        <f t="shared" si="5"/>
        <v>0</v>
      </c>
      <c r="BJ28" s="365">
        <f t="shared" si="5"/>
        <v>0</v>
      </c>
      <c r="BK28" s="365">
        <f t="shared" si="5"/>
        <v>0</v>
      </c>
      <c r="BL28" s="365">
        <f t="shared" si="5"/>
        <v>0</v>
      </c>
      <c r="BM28" s="365">
        <f t="shared" si="5"/>
        <v>0</v>
      </c>
      <c r="BN28" s="365">
        <f t="shared" si="5"/>
        <v>0</v>
      </c>
      <c r="BO28" s="365">
        <f t="shared" si="5"/>
        <v>0</v>
      </c>
      <c r="BP28" s="365">
        <f t="shared" si="5"/>
        <v>0</v>
      </c>
      <c r="BQ28" s="365">
        <f t="shared" si="5"/>
        <v>0</v>
      </c>
      <c r="BR28" s="365">
        <f t="shared" si="4"/>
        <v>1107.9000000000001</v>
      </c>
      <c r="CK28"/>
    </row>
    <row r="29" spans="1:90" ht="18.75" customHeight="1">
      <c r="A29" s="393" t="s">
        <v>186</v>
      </c>
      <c r="B29" s="454">
        <v>21852.6</v>
      </c>
      <c r="C29" s="451">
        <v>20411.400000000001</v>
      </c>
      <c r="D29" s="452">
        <v>1131.8</v>
      </c>
      <c r="E29" s="452">
        <v>18954.3</v>
      </c>
      <c r="F29" s="396"/>
      <c r="G29" s="396"/>
      <c r="H29" s="396"/>
      <c r="I29" s="396"/>
      <c r="J29" s="396">
        <v>100</v>
      </c>
      <c r="K29" s="396">
        <v>3847.1</v>
      </c>
      <c r="L29" s="396">
        <v>2178.3000000000002</v>
      </c>
      <c r="M29" s="396">
        <v>361.9</v>
      </c>
      <c r="N29" s="396">
        <v>89.1</v>
      </c>
      <c r="O29" s="396"/>
      <c r="P29" s="396">
        <v>950</v>
      </c>
      <c r="Q29" s="396">
        <v>103.6</v>
      </c>
      <c r="R29" s="396"/>
      <c r="S29" s="396">
        <v>11324.3</v>
      </c>
      <c r="T29" s="457"/>
      <c r="U29" s="455">
        <v>311.7</v>
      </c>
      <c r="V29" s="455"/>
      <c r="W29" s="455"/>
      <c r="X29" s="455">
        <v>1623.3</v>
      </c>
      <c r="Y29" s="455"/>
      <c r="Z29" s="455"/>
      <c r="AA29" s="455"/>
      <c r="AB29" s="455"/>
      <c r="AC29" s="455"/>
      <c r="AD29" s="455"/>
      <c r="AJ29" s="365">
        <v>942.8</v>
      </c>
      <c r="AK29" s="365">
        <f t="shared" si="0"/>
        <v>2566.1</v>
      </c>
      <c r="AL29" s="365">
        <v>363.9</v>
      </c>
      <c r="AN29" s="365">
        <v>763.2</v>
      </c>
      <c r="AO29" s="365">
        <v>3.6</v>
      </c>
      <c r="AV29" s="365">
        <v>853.2</v>
      </c>
      <c r="AY29" s="365">
        <v>2637.3</v>
      </c>
      <c r="BA29" s="365">
        <f t="shared" si="1"/>
        <v>4257.3</v>
      </c>
      <c r="BB29" s="365">
        <f t="shared" si="2"/>
        <v>675.59999999999991</v>
      </c>
      <c r="BD29" s="365">
        <f t="shared" si="6"/>
        <v>0</v>
      </c>
      <c r="BE29" s="365">
        <f t="shared" si="6"/>
        <v>2386.5</v>
      </c>
      <c r="BF29" s="365">
        <f t="shared" si="6"/>
        <v>3.6</v>
      </c>
      <c r="BG29" s="365">
        <f t="shared" si="5"/>
        <v>0</v>
      </c>
      <c r="BH29" s="365">
        <f t="shared" si="5"/>
        <v>0</v>
      </c>
      <c r="BI29" s="365">
        <f t="shared" si="5"/>
        <v>0</v>
      </c>
      <c r="BJ29" s="365">
        <f t="shared" si="5"/>
        <v>0</v>
      </c>
      <c r="BK29" s="365">
        <f t="shared" si="5"/>
        <v>0</v>
      </c>
      <c r="BL29" s="365">
        <f t="shared" si="5"/>
        <v>0</v>
      </c>
      <c r="BM29" s="365">
        <f t="shared" si="5"/>
        <v>853.2</v>
      </c>
      <c r="BN29" s="365">
        <f t="shared" si="5"/>
        <v>0</v>
      </c>
      <c r="BO29" s="365">
        <f t="shared" si="5"/>
        <v>0</v>
      </c>
      <c r="BP29" s="365">
        <f t="shared" si="5"/>
        <v>2637.3</v>
      </c>
      <c r="BQ29" s="365">
        <f t="shared" si="5"/>
        <v>942.8</v>
      </c>
      <c r="BR29" s="365">
        <f t="shared" si="4"/>
        <v>6823.4000000000005</v>
      </c>
      <c r="CK29"/>
    </row>
    <row r="30" spans="1:90" ht="18.75" customHeight="1">
      <c r="A30" s="393" t="s">
        <v>16</v>
      </c>
      <c r="B30" s="454"/>
      <c r="C30" s="451"/>
      <c r="D30" s="452"/>
      <c r="E30" s="452">
        <v>29156.400000000001</v>
      </c>
      <c r="F30" s="396"/>
      <c r="G30" s="396"/>
      <c r="H30" s="396"/>
      <c r="I30" s="396">
        <v>145.19999999999999</v>
      </c>
      <c r="J30" s="396"/>
      <c r="K30" s="396">
        <v>3440.3</v>
      </c>
      <c r="L30" s="396">
        <v>1911</v>
      </c>
      <c r="M30" s="396">
        <v>661.4</v>
      </c>
      <c r="N30" s="396"/>
      <c r="O30" s="396"/>
      <c r="P30" s="396"/>
      <c r="Q30" s="396">
        <v>170</v>
      </c>
      <c r="R30" s="396"/>
      <c r="S30" s="396">
        <v>22828.5</v>
      </c>
      <c r="T30" s="457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K30" s="365">
        <f t="shared" si="0"/>
        <v>0</v>
      </c>
      <c r="AL30" s="365">
        <v>201</v>
      </c>
      <c r="AV30" s="365">
        <v>2214.9</v>
      </c>
      <c r="AY30" s="365">
        <v>337</v>
      </c>
      <c r="BA30" s="365">
        <f t="shared" si="1"/>
        <v>2551.9</v>
      </c>
      <c r="BB30" s="365">
        <f t="shared" si="2"/>
        <v>201</v>
      </c>
      <c r="BD30" s="365">
        <f t="shared" si="6"/>
        <v>0</v>
      </c>
      <c r="BE30" s="365">
        <f t="shared" si="6"/>
        <v>0</v>
      </c>
      <c r="BF30" s="365">
        <f t="shared" si="6"/>
        <v>0</v>
      </c>
      <c r="BG30" s="365">
        <f t="shared" si="5"/>
        <v>0</v>
      </c>
      <c r="BH30" s="365">
        <f t="shared" si="5"/>
        <v>0</v>
      </c>
      <c r="BI30" s="365">
        <f t="shared" si="5"/>
        <v>0</v>
      </c>
      <c r="BJ30" s="365">
        <f t="shared" si="5"/>
        <v>0</v>
      </c>
      <c r="BK30" s="365">
        <f t="shared" si="5"/>
        <v>0</v>
      </c>
      <c r="BL30" s="365">
        <f t="shared" si="5"/>
        <v>0</v>
      </c>
      <c r="BM30" s="365">
        <f t="shared" si="5"/>
        <v>2214.9</v>
      </c>
      <c r="BN30" s="365">
        <f t="shared" si="5"/>
        <v>0</v>
      </c>
      <c r="BO30" s="365">
        <f t="shared" si="5"/>
        <v>0</v>
      </c>
      <c r="BP30" s="365">
        <f t="shared" si="5"/>
        <v>337</v>
      </c>
      <c r="BQ30" s="365">
        <f t="shared" si="5"/>
        <v>0</v>
      </c>
      <c r="BR30" s="365">
        <f t="shared" si="4"/>
        <v>2551.9</v>
      </c>
      <c r="CK30"/>
    </row>
    <row r="31" spans="1:90" ht="13.5" customHeight="1">
      <c r="A31" s="393" t="s">
        <v>17</v>
      </c>
      <c r="B31" s="368">
        <v>17013.599999999999</v>
      </c>
      <c r="C31" s="451">
        <v>29480.799999999999</v>
      </c>
      <c r="D31" s="452">
        <v>106452</v>
      </c>
      <c r="E31" s="452">
        <v>351999.1</v>
      </c>
      <c r="F31" s="396">
        <v>53267.5</v>
      </c>
      <c r="G31" s="396">
        <v>79187.199999999997</v>
      </c>
      <c r="H31" s="396"/>
      <c r="I31" s="396">
        <v>5958.9</v>
      </c>
      <c r="J31" s="396">
        <v>36146.699999999997</v>
      </c>
      <c r="K31" s="396">
        <v>26149</v>
      </c>
      <c r="L31" s="396">
        <v>1557</v>
      </c>
      <c r="M31" s="396">
        <v>1070</v>
      </c>
      <c r="N31" s="396">
        <v>6720</v>
      </c>
      <c r="O31" s="396">
        <v>31491</v>
      </c>
      <c r="P31" s="396">
        <v>173.2</v>
      </c>
      <c r="Q31" s="396">
        <v>31693.599999999999</v>
      </c>
      <c r="R31" s="396"/>
      <c r="S31" s="396">
        <v>77935.3</v>
      </c>
      <c r="T31" s="458">
        <v>649.70000000000005</v>
      </c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K31" s="365">
        <f t="shared" si="0"/>
        <v>0</v>
      </c>
      <c r="AL31" s="365">
        <v>455</v>
      </c>
      <c r="AM31" s="365">
        <v>1296.4000000000001</v>
      </c>
      <c r="AN31" s="365">
        <v>3974.4</v>
      </c>
      <c r="AQ31" s="365">
        <v>7548.6</v>
      </c>
      <c r="AU31" s="365">
        <v>2332.1999999999998</v>
      </c>
      <c r="AV31" s="365">
        <v>1075.3</v>
      </c>
      <c r="BA31" s="365">
        <f t="shared" si="1"/>
        <v>16226.900000000001</v>
      </c>
      <c r="BB31" s="365">
        <f t="shared" si="2"/>
        <v>455</v>
      </c>
      <c r="BD31" s="365">
        <f t="shared" si="6"/>
        <v>1296.4000000000001</v>
      </c>
      <c r="BE31" s="365">
        <f t="shared" si="6"/>
        <v>3974.4</v>
      </c>
      <c r="BF31" s="365">
        <f t="shared" si="6"/>
        <v>0</v>
      </c>
      <c r="BG31" s="365">
        <f t="shared" si="5"/>
        <v>0</v>
      </c>
      <c r="BH31" s="365">
        <f t="shared" si="5"/>
        <v>7548.6</v>
      </c>
      <c r="BI31" s="365">
        <f t="shared" si="5"/>
        <v>0</v>
      </c>
      <c r="BJ31" s="365">
        <f t="shared" si="5"/>
        <v>0</v>
      </c>
      <c r="BK31" s="365">
        <f t="shared" si="5"/>
        <v>0</v>
      </c>
      <c r="BL31" s="365">
        <f t="shared" si="5"/>
        <v>2332.1999999999998</v>
      </c>
      <c r="BM31" s="365">
        <f t="shared" si="5"/>
        <v>1075.3</v>
      </c>
      <c r="BN31" s="365">
        <f t="shared" si="5"/>
        <v>0</v>
      </c>
      <c r="BO31" s="365">
        <f t="shared" si="5"/>
        <v>0</v>
      </c>
      <c r="BP31" s="365">
        <f t="shared" si="5"/>
        <v>0</v>
      </c>
      <c r="BQ31" s="365">
        <f t="shared" si="5"/>
        <v>0</v>
      </c>
      <c r="BR31" s="365">
        <f t="shared" si="4"/>
        <v>16226.900000000001</v>
      </c>
      <c r="CK31"/>
    </row>
    <row r="32" spans="1:90" ht="42.75" customHeight="1">
      <c r="A32" s="372" t="s">
        <v>414</v>
      </c>
      <c r="B32" s="462">
        <v>19154.599999999999</v>
      </c>
      <c r="C32" s="451">
        <v>8359.5</v>
      </c>
      <c r="D32" s="452">
        <v>50402.9</v>
      </c>
      <c r="E32" s="452">
        <v>191629.3</v>
      </c>
      <c r="F32" s="396">
        <v>7675.5</v>
      </c>
      <c r="G32" s="396">
        <v>5446</v>
      </c>
      <c r="H32" s="396"/>
      <c r="I32" s="396"/>
      <c r="J32" s="396">
        <v>13014.2</v>
      </c>
      <c r="K32" s="396">
        <v>13822.8</v>
      </c>
      <c r="L32" s="396">
        <v>2534.4</v>
      </c>
      <c r="M32" s="396">
        <v>3184.6</v>
      </c>
      <c r="N32" s="396">
        <v>5222.5</v>
      </c>
      <c r="O32" s="396">
        <v>2659.9</v>
      </c>
      <c r="P32" s="396">
        <v>578.20000000000005</v>
      </c>
      <c r="Q32" s="396">
        <v>5450.7</v>
      </c>
      <c r="R32" s="396"/>
      <c r="S32" s="396">
        <v>128280.5</v>
      </c>
      <c r="T32" s="463">
        <v>3760</v>
      </c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K32" s="365">
        <f t="shared" si="0"/>
        <v>0</v>
      </c>
      <c r="BA32" s="365">
        <f t="shared" si="1"/>
        <v>0</v>
      </c>
      <c r="BB32" s="365">
        <f t="shared" si="2"/>
        <v>0</v>
      </c>
      <c r="BD32" s="365">
        <f t="shared" si="6"/>
        <v>0</v>
      </c>
      <c r="BE32" s="365">
        <f t="shared" si="6"/>
        <v>0</v>
      </c>
      <c r="BF32" s="365">
        <f t="shared" si="6"/>
        <v>0</v>
      </c>
      <c r="BG32" s="365">
        <f t="shared" si="5"/>
        <v>0</v>
      </c>
      <c r="BH32" s="365">
        <f t="shared" si="5"/>
        <v>0</v>
      </c>
      <c r="BI32" s="365">
        <f t="shared" si="5"/>
        <v>0</v>
      </c>
      <c r="BJ32" s="365">
        <f t="shared" si="5"/>
        <v>0</v>
      </c>
      <c r="BK32" s="365">
        <f t="shared" si="5"/>
        <v>0</v>
      </c>
      <c r="BL32" s="365">
        <f t="shared" si="5"/>
        <v>0</v>
      </c>
      <c r="BM32" s="365">
        <f t="shared" si="5"/>
        <v>0</v>
      </c>
      <c r="BN32" s="365">
        <f t="shared" si="5"/>
        <v>0</v>
      </c>
      <c r="BO32" s="365">
        <f t="shared" si="5"/>
        <v>0</v>
      </c>
      <c r="BP32" s="365">
        <f t="shared" si="5"/>
        <v>0</v>
      </c>
      <c r="BQ32" s="365">
        <f t="shared" si="5"/>
        <v>0</v>
      </c>
      <c r="BR32" s="365">
        <f t="shared" si="4"/>
        <v>0</v>
      </c>
      <c r="CK32" s="461"/>
      <c r="CL32" s="464"/>
    </row>
    <row r="33" spans="1:90" ht="15.75" customHeight="1" thickBot="1">
      <c r="A33" s="465" t="s">
        <v>18</v>
      </c>
      <c r="B33" s="400">
        <f>SUM(B8:B32)</f>
        <v>182191.40000000002</v>
      </c>
      <c r="C33" s="400">
        <f>SUM(C8:C32)</f>
        <v>166688.70000000001</v>
      </c>
      <c r="D33" s="400">
        <f>SUM(D8:D32)</f>
        <v>327018.80000000005</v>
      </c>
      <c r="E33" s="400">
        <f>SUM(E8:E32)</f>
        <v>1211133.5</v>
      </c>
      <c r="F33" s="400">
        <f t="shared" ref="F33:AJ33" si="7">SUM(F8:F32)</f>
        <v>148560.80000000002</v>
      </c>
      <c r="G33" s="400">
        <f t="shared" si="7"/>
        <v>146257.60000000001</v>
      </c>
      <c r="H33" s="400">
        <f t="shared" si="7"/>
        <v>0</v>
      </c>
      <c r="I33" s="400">
        <f t="shared" si="7"/>
        <v>11246.9</v>
      </c>
      <c r="J33" s="400">
        <f t="shared" si="7"/>
        <v>126209.29999999999</v>
      </c>
      <c r="K33" s="400">
        <f t="shared" si="7"/>
        <v>128829.59999999999</v>
      </c>
      <c r="L33" s="400">
        <f t="shared" si="7"/>
        <v>19227.3</v>
      </c>
      <c r="M33" s="400">
        <f t="shared" si="7"/>
        <v>17183.8</v>
      </c>
      <c r="N33" s="400">
        <f t="shared" si="7"/>
        <v>13220.7</v>
      </c>
      <c r="O33" s="400">
        <f t="shared" si="7"/>
        <v>104539.29999999999</v>
      </c>
      <c r="P33" s="400">
        <f t="shared" si="7"/>
        <v>31121.300000000003</v>
      </c>
      <c r="Q33" s="400">
        <f t="shared" si="7"/>
        <v>79650.899999999994</v>
      </c>
      <c r="R33" s="400">
        <f t="shared" si="7"/>
        <v>0</v>
      </c>
      <c r="S33" s="400">
        <f t="shared" si="7"/>
        <v>364824.8</v>
      </c>
      <c r="T33" s="400">
        <f t="shared" si="7"/>
        <v>20261.2</v>
      </c>
      <c r="U33" s="455">
        <f t="shared" si="7"/>
        <v>7735.0999999999995</v>
      </c>
      <c r="V33" s="455">
        <f t="shared" si="7"/>
        <v>0</v>
      </c>
      <c r="W33" s="455">
        <f t="shared" si="7"/>
        <v>541.1</v>
      </c>
      <c r="X33" s="455">
        <f t="shared" si="7"/>
        <v>6178.5999999999995</v>
      </c>
      <c r="Y33" s="455">
        <f t="shared" si="7"/>
        <v>259.10000000000002</v>
      </c>
      <c r="Z33" s="455">
        <f t="shared" si="7"/>
        <v>0</v>
      </c>
      <c r="AA33" s="455">
        <f t="shared" si="7"/>
        <v>0</v>
      </c>
      <c r="AB33" s="455">
        <f t="shared" si="7"/>
        <v>1054.5999999999999</v>
      </c>
      <c r="AC33" s="455">
        <f t="shared" si="7"/>
        <v>1006</v>
      </c>
      <c r="AD33" s="455">
        <f t="shared" si="7"/>
        <v>586.1</v>
      </c>
      <c r="AE33" s="455">
        <f t="shared" si="7"/>
        <v>0</v>
      </c>
      <c r="AF33" s="455">
        <f t="shared" si="7"/>
        <v>35</v>
      </c>
      <c r="AG33" s="455">
        <f t="shared" si="7"/>
        <v>0</v>
      </c>
      <c r="AH33" s="455">
        <f t="shared" si="7"/>
        <v>2038.5</v>
      </c>
      <c r="AI33" s="455">
        <f t="shared" si="7"/>
        <v>0</v>
      </c>
      <c r="AJ33" s="455">
        <f t="shared" si="7"/>
        <v>8122.4000000000005</v>
      </c>
      <c r="AK33" s="365">
        <f t="shared" si="0"/>
        <v>19821.400000000001</v>
      </c>
      <c r="AL33" s="466">
        <f t="shared" ref="AL33:BB33" si="8">SUM(AL8:AL32)</f>
        <v>12155.8</v>
      </c>
      <c r="AM33" s="467">
        <f t="shared" si="8"/>
        <v>2666.4</v>
      </c>
      <c r="AN33" s="467">
        <f t="shared" si="8"/>
        <v>6550</v>
      </c>
      <c r="AO33" s="467">
        <f t="shared" si="8"/>
        <v>1185.7999999999997</v>
      </c>
      <c r="AP33" s="467">
        <f t="shared" si="8"/>
        <v>3500</v>
      </c>
      <c r="AQ33" s="467">
        <f t="shared" si="8"/>
        <v>21826.2</v>
      </c>
      <c r="AR33" s="467">
        <f t="shared" si="8"/>
        <v>2116.1999999999998</v>
      </c>
      <c r="AS33" s="467">
        <f t="shared" si="8"/>
        <v>210</v>
      </c>
      <c r="AT33" s="467">
        <f t="shared" si="8"/>
        <v>23.4</v>
      </c>
      <c r="AU33" s="467">
        <f t="shared" si="8"/>
        <v>2332.1999999999998</v>
      </c>
      <c r="AV33" s="467">
        <f t="shared" si="8"/>
        <v>19354.5</v>
      </c>
      <c r="AW33" s="467">
        <f t="shared" si="8"/>
        <v>1470.2</v>
      </c>
      <c r="AX33" s="467">
        <f t="shared" si="8"/>
        <v>100</v>
      </c>
      <c r="AY33" s="467">
        <f t="shared" si="8"/>
        <v>7088.6</v>
      </c>
      <c r="AZ33" s="467">
        <f t="shared" si="8"/>
        <v>0</v>
      </c>
      <c r="BA33" s="467">
        <f t="shared" si="8"/>
        <v>68423.5</v>
      </c>
      <c r="BB33" s="467">
        <f t="shared" si="8"/>
        <v>19890.899999999998</v>
      </c>
      <c r="BD33" s="365">
        <f t="shared" ref="BD33:BR33" si="9">SUM(BD8:BD32)</f>
        <v>3207.5</v>
      </c>
      <c r="BE33" s="365">
        <f t="shared" si="9"/>
        <v>12728.6</v>
      </c>
      <c r="BF33" s="365">
        <f t="shared" si="9"/>
        <v>1444.8999999999999</v>
      </c>
      <c r="BG33" s="365">
        <f t="shared" si="9"/>
        <v>3500</v>
      </c>
      <c r="BH33" s="365">
        <f t="shared" si="9"/>
        <v>21826.2</v>
      </c>
      <c r="BI33" s="365">
        <f t="shared" si="9"/>
        <v>3170.8</v>
      </c>
      <c r="BJ33" s="365">
        <f t="shared" si="9"/>
        <v>1216</v>
      </c>
      <c r="BK33" s="365">
        <f t="shared" si="9"/>
        <v>609.5</v>
      </c>
      <c r="BL33" s="365">
        <f t="shared" si="9"/>
        <v>2332.1999999999998</v>
      </c>
      <c r="BM33" s="365">
        <f t="shared" si="9"/>
        <v>19389.5</v>
      </c>
      <c r="BN33" s="365">
        <f t="shared" si="9"/>
        <v>1470.2</v>
      </c>
      <c r="BO33" s="365">
        <f t="shared" si="9"/>
        <v>2138.5</v>
      </c>
      <c r="BP33" s="365">
        <f t="shared" si="9"/>
        <v>7088.6</v>
      </c>
      <c r="BQ33" s="365">
        <f t="shared" si="9"/>
        <v>8122.4000000000005</v>
      </c>
      <c r="BR33" s="365">
        <f t="shared" si="9"/>
        <v>88244.9</v>
      </c>
      <c r="CK33"/>
      <c r="CL33" s="363"/>
    </row>
    <row r="34" spans="1:90" ht="12.75">
      <c r="B34" s="402"/>
      <c r="C34" s="402"/>
      <c r="D34" s="402"/>
      <c r="E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CK34"/>
      <c r="CL34" s="363"/>
    </row>
    <row r="35" spans="1:90" ht="12.75"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CK35"/>
      <c r="CL35" s="363"/>
    </row>
    <row r="36" spans="1:90" ht="12.75">
      <c r="B36" s="402"/>
      <c r="C36" s="402"/>
      <c r="D36" s="402"/>
      <c r="E36" s="402"/>
      <c r="CK36"/>
      <c r="CL36" s="363"/>
    </row>
    <row r="37" spans="1:90" ht="12.75">
      <c r="B37" s="402"/>
      <c r="C37" s="402"/>
      <c r="D37" s="402"/>
      <c r="E37" s="402"/>
      <c r="CK37"/>
      <c r="CL37" s="363"/>
    </row>
    <row r="38" spans="1:90" ht="12.75">
      <c r="CK38"/>
      <c r="CL38" s="363"/>
    </row>
    <row r="39" spans="1:90" ht="12.75">
      <c r="CK39"/>
      <c r="CL39" s="363"/>
    </row>
    <row r="40" spans="1:90" ht="12.75">
      <c r="CK40"/>
      <c r="CL40" s="363"/>
    </row>
    <row r="41" spans="1:90" ht="12.75">
      <c r="CK41"/>
      <c r="CL41" s="363"/>
    </row>
    <row r="42" spans="1:90" ht="12.75">
      <c r="CK42"/>
      <c r="CL42" s="363"/>
    </row>
    <row r="43" spans="1:90" ht="12.75">
      <c r="CK43"/>
      <c r="CL43" s="363"/>
    </row>
    <row r="44" spans="1:90" ht="12.75">
      <c r="CK44"/>
      <c r="CL44" s="363"/>
    </row>
    <row r="45" spans="1:90" ht="12.75">
      <c r="CK45"/>
      <c r="CL45" s="363"/>
    </row>
    <row r="46" spans="1:90" ht="12.75">
      <c r="CK46"/>
      <c r="CL46" s="363"/>
    </row>
    <row r="47" spans="1:90" ht="12.75">
      <c r="CK47"/>
      <c r="CL47" s="363"/>
    </row>
    <row r="48" spans="1:90" ht="12.75">
      <c r="CK48"/>
      <c r="CL48" s="363"/>
    </row>
    <row r="49" spans="89:90" ht="12.75">
      <c r="CK49"/>
      <c r="CL49" s="363"/>
    </row>
    <row r="50" spans="89:90" ht="12.75">
      <c r="CK50"/>
      <c r="CL50" s="363"/>
    </row>
    <row r="51" spans="89:90" ht="12.75">
      <c r="CK51"/>
      <c r="CL51" s="363"/>
    </row>
    <row r="52" spans="89:90" ht="12.75">
      <c r="CK52"/>
      <c r="CL52" s="363"/>
    </row>
    <row r="53" spans="89:90" ht="12.75">
      <c r="CK53"/>
      <c r="CL53" s="363"/>
    </row>
    <row r="54" spans="89:90" ht="12.75">
      <c r="CK54"/>
      <c r="CL54" s="363"/>
    </row>
    <row r="55" spans="89:90" ht="12.75">
      <c r="CK55"/>
      <c r="CL55" s="363"/>
    </row>
    <row r="56" spans="89:90" ht="12.75">
      <c r="CK56"/>
      <c r="CL56" s="363"/>
    </row>
    <row r="57" spans="89:90" ht="12.75">
      <c r="CK57"/>
      <c r="CL57" s="363"/>
    </row>
    <row r="58" spans="89:90" ht="12.75">
      <c r="CK58"/>
      <c r="CL58" s="363"/>
    </row>
    <row r="59" spans="89:90" ht="12.75">
      <c r="CK59"/>
      <c r="CL59" s="363"/>
    </row>
  </sheetData>
  <mergeCells count="7">
    <mergeCell ref="A2:P2"/>
    <mergeCell ref="J3:T3"/>
    <mergeCell ref="A4:A6"/>
    <mergeCell ref="B4:C4"/>
    <mergeCell ref="D4:E4"/>
    <mergeCell ref="F4:S4"/>
    <mergeCell ref="P5:S5"/>
  </mergeCells>
  <printOptions horizontalCentered="1" verticalCentered="1"/>
  <pageMargins left="0.19685039370078741" right="0.19685039370078741" top="0.59055118110236227" bottom="0.27559055118110237" header="0.59055118110236227" footer="0.2755905511811023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showWhiteSpace="0" view="pageLayout" workbookViewId="0">
      <selection activeCell="E13" sqref="E13"/>
    </sheetView>
  </sheetViews>
  <sheetFormatPr defaultRowHeight="12"/>
  <cols>
    <col min="1" max="1" width="7.28515625" style="468" customWidth="1"/>
    <col min="2" max="2" width="15.7109375" style="468" customWidth="1"/>
    <col min="3" max="3" width="19.140625" style="468" customWidth="1"/>
    <col min="4" max="4" width="15.7109375" style="468" customWidth="1"/>
    <col min="5" max="5" width="13.28515625" style="468" customWidth="1"/>
    <col min="6" max="6" width="13.140625" style="468" customWidth="1"/>
    <col min="7" max="7" width="14.7109375" style="468" customWidth="1"/>
    <col min="8" max="8" width="15.7109375" style="468" customWidth="1"/>
    <col min="9" max="9" width="13.7109375" style="468" customWidth="1"/>
    <col min="10" max="16384" width="9.140625" style="468"/>
  </cols>
  <sheetData>
    <row r="2" spans="1:11">
      <c r="D2" s="514" t="s">
        <v>440</v>
      </c>
      <c r="E2" s="514"/>
      <c r="F2" s="514"/>
    </row>
    <row r="3" spans="1:11">
      <c r="B3" s="475"/>
      <c r="C3" s="475"/>
      <c r="D3" s="474"/>
      <c r="E3" s="474"/>
      <c r="F3" s="474"/>
      <c r="G3" s="474"/>
      <c r="H3" s="474"/>
      <c r="I3" s="474"/>
    </row>
    <row r="4" spans="1:11" ht="13.5" customHeight="1">
      <c r="A4" s="515" t="s">
        <v>441</v>
      </c>
      <c r="B4" s="515"/>
      <c r="C4" s="515"/>
      <c r="D4" s="517" t="s">
        <v>442</v>
      </c>
      <c r="E4" s="517"/>
      <c r="F4" s="517"/>
      <c r="G4" s="517" t="s">
        <v>443</v>
      </c>
      <c r="H4" s="517"/>
      <c r="I4" s="517"/>
      <c r="K4" s="469"/>
    </row>
    <row r="5" spans="1:11" ht="13.5" customHeight="1">
      <c r="A5" s="516"/>
      <c r="B5" s="516"/>
      <c r="C5" s="516"/>
      <c r="D5" s="476">
        <v>2014</v>
      </c>
      <c r="E5" s="476">
        <v>2015</v>
      </c>
      <c r="F5" s="476" t="s">
        <v>444</v>
      </c>
      <c r="G5" s="476">
        <v>2014</v>
      </c>
      <c r="H5" s="476">
        <v>215</v>
      </c>
      <c r="I5" s="476" t="s">
        <v>444</v>
      </c>
    </row>
    <row r="6" spans="1:11" ht="15.95" hidden="1" customHeight="1">
      <c r="A6" s="513" t="s">
        <v>445</v>
      </c>
      <c r="B6" s="513"/>
      <c r="C6" s="513"/>
      <c r="D6" s="323"/>
      <c r="E6" s="323"/>
      <c r="F6" s="323"/>
      <c r="G6" s="323"/>
      <c r="H6" s="323"/>
      <c r="I6" s="323"/>
    </row>
    <row r="7" spans="1:11" ht="15.95" customHeight="1">
      <c r="A7" s="513" t="s">
        <v>446</v>
      </c>
      <c r="B7" s="513"/>
      <c r="C7" s="513"/>
      <c r="D7" s="323">
        <v>921000</v>
      </c>
      <c r="E7" s="323">
        <v>1476000</v>
      </c>
      <c r="F7" s="323">
        <f t="shared" ref="F7:F17" si="0">E7/D7*100</f>
        <v>160.26058631921825</v>
      </c>
      <c r="G7" s="323">
        <v>808593</v>
      </c>
      <c r="H7" s="323">
        <v>753000</v>
      </c>
      <c r="I7" s="323">
        <f t="shared" ref="I7:I17" si="1">H7/G7*100</f>
        <v>93.124724057715071</v>
      </c>
    </row>
    <row r="8" spans="1:11" ht="15.95" customHeight="1">
      <c r="A8" s="507" t="s">
        <v>447</v>
      </c>
      <c r="B8" s="507"/>
      <c r="C8" s="507"/>
      <c r="D8" s="323">
        <v>2357795</v>
      </c>
      <c r="E8" s="323">
        <v>3537496</v>
      </c>
      <c r="F8" s="323">
        <f t="shared" si="0"/>
        <v>150.03407845041659</v>
      </c>
      <c r="G8" s="323">
        <v>2405732</v>
      </c>
      <c r="H8" s="323">
        <v>3733030.9</v>
      </c>
      <c r="I8" s="323">
        <f t="shared" si="1"/>
        <v>155.17235086867532</v>
      </c>
    </row>
    <row r="9" spans="1:11" ht="15.95" customHeight="1">
      <c r="A9" s="510" t="s">
        <v>448</v>
      </c>
      <c r="B9" s="510"/>
      <c r="C9" s="510"/>
      <c r="D9" s="323">
        <v>0</v>
      </c>
      <c r="E9" s="323">
        <v>1920</v>
      </c>
      <c r="F9" s="323" t="s">
        <v>449</v>
      </c>
      <c r="G9" s="323">
        <v>0</v>
      </c>
      <c r="H9" s="323">
        <v>1920</v>
      </c>
      <c r="I9" s="323" t="s">
        <v>449</v>
      </c>
    </row>
    <row r="10" spans="1:11" ht="15.95" customHeight="1">
      <c r="A10" s="470" t="s">
        <v>450</v>
      </c>
      <c r="B10" s="470"/>
      <c r="C10" s="470"/>
      <c r="D10" s="323">
        <v>2908804.3</v>
      </c>
      <c r="E10" s="323">
        <v>4334581.7</v>
      </c>
      <c r="F10" s="323">
        <f t="shared" si="0"/>
        <v>149.01592726605912</v>
      </c>
      <c r="G10" s="323">
        <v>2894532.3</v>
      </c>
      <c r="H10" s="323">
        <v>4315052.7</v>
      </c>
      <c r="I10" s="323">
        <f t="shared" si="1"/>
        <v>149.07599061858804</v>
      </c>
    </row>
    <row r="11" spans="1:11" ht="15.95" customHeight="1">
      <c r="A11" s="507" t="s">
        <v>451</v>
      </c>
      <c r="B11" s="507"/>
      <c r="C11" s="507"/>
      <c r="D11" s="323">
        <v>7095</v>
      </c>
      <c r="E11" s="323">
        <v>5340</v>
      </c>
      <c r="F11" s="323">
        <f t="shared" si="0"/>
        <v>75.264270613107826</v>
      </c>
      <c r="G11" s="323">
        <v>6640</v>
      </c>
      <c r="H11" s="323">
        <v>5115</v>
      </c>
      <c r="I11" s="323">
        <f t="shared" si="1"/>
        <v>77.033132530120483</v>
      </c>
    </row>
    <row r="12" spans="1:11" ht="26.25" customHeight="1">
      <c r="A12" s="511" t="s">
        <v>452</v>
      </c>
      <c r="B12" s="511"/>
      <c r="C12" s="511"/>
      <c r="D12" s="323">
        <v>22807.5</v>
      </c>
      <c r="E12" s="323">
        <v>101154.6</v>
      </c>
      <c r="F12" s="323">
        <f t="shared" si="0"/>
        <v>443.51463334429468</v>
      </c>
      <c r="G12" s="323">
        <v>22807.5</v>
      </c>
      <c r="H12" s="323">
        <v>101154.6</v>
      </c>
      <c r="I12" s="323">
        <f t="shared" si="1"/>
        <v>443.51463334429468</v>
      </c>
    </row>
    <row r="13" spans="1:11" ht="27.75" customHeight="1">
      <c r="A13" s="512" t="s">
        <v>453</v>
      </c>
      <c r="B13" s="512"/>
      <c r="C13" s="512"/>
      <c r="D13" s="323">
        <v>24508.799999999999</v>
      </c>
      <c r="E13" s="323">
        <v>13260</v>
      </c>
      <c r="F13" s="323">
        <f t="shared" si="0"/>
        <v>54.103016059537801</v>
      </c>
      <c r="G13" s="323">
        <v>22400.9</v>
      </c>
      <c r="H13" s="323">
        <v>13080</v>
      </c>
      <c r="I13" s="323">
        <f t="shared" si="1"/>
        <v>58.390511095536333</v>
      </c>
    </row>
    <row r="14" spans="1:11" ht="15.95" customHeight="1">
      <c r="A14" s="507" t="s">
        <v>454</v>
      </c>
      <c r="B14" s="507"/>
      <c r="C14" s="507"/>
      <c r="D14" s="323">
        <v>584883</v>
      </c>
      <c r="E14" s="323">
        <v>211298</v>
      </c>
      <c r="F14" s="323">
        <f t="shared" si="0"/>
        <v>36.126541547625763</v>
      </c>
      <c r="G14" s="323">
        <v>584149</v>
      </c>
      <c r="H14" s="323">
        <v>211298</v>
      </c>
      <c r="I14" s="323">
        <f t="shared" si="1"/>
        <v>36.171935584927816</v>
      </c>
      <c r="J14" s="323"/>
    </row>
    <row r="15" spans="1:11" ht="15.95" customHeight="1">
      <c r="A15" s="507" t="s">
        <v>455</v>
      </c>
      <c r="B15" s="507"/>
      <c r="C15" s="507"/>
      <c r="D15" s="323">
        <v>10375.700000000001</v>
      </c>
      <c r="E15" s="323">
        <v>10321.4</v>
      </c>
      <c r="F15" s="323">
        <f t="shared" si="0"/>
        <v>99.476661815588344</v>
      </c>
      <c r="G15" s="323">
        <v>10375.700000000001</v>
      </c>
      <c r="H15" s="323">
        <v>10321.4</v>
      </c>
      <c r="I15" s="323">
        <f t="shared" si="1"/>
        <v>99.476661815588344</v>
      </c>
      <c r="J15" s="323"/>
    </row>
    <row r="16" spans="1:11" ht="15.95" customHeight="1">
      <c r="A16" s="508" t="s">
        <v>456</v>
      </c>
      <c r="B16" s="508"/>
      <c r="C16" s="508"/>
      <c r="D16" s="323">
        <v>524181.4</v>
      </c>
      <c r="E16" s="323">
        <v>547460.1</v>
      </c>
      <c r="F16" s="323">
        <f t="shared" si="0"/>
        <v>104.44096261332432</v>
      </c>
      <c r="G16" s="323">
        <v>524181.4</v>
      </c>
      <c r="H16" s="323">
        <v>512360.1</v>
      </c>
      <c r="I16" s="323">
        <f t="shared" si="1"/>
        <v>97.744807427352427</v>
      </c>
      <c r="J16" s="323"/>
    </row>
    <row r="17" spans="1:10" ht="15.95" customHeight="1" thickBot="1">
      <c r="A17" s="509" t="s">
        <v>457</v>
      </c>
      <c r="B17" s="509"/>
      <c r="C17" s="509"/>
      <c r="D17" s="471">
        <f>SUM(D7:D16)</f>
        <v>7361450.7000000002</v>
      </c>
      <c r="E17" s="471">
        <f>SUM(E7:E16)</f>
        <v>10238831.799999999</v>
      </c>
      <c r="F17" s="471">
        <f t="shared" si="0"/>
        <v>139.08714759171042</v>
      </c>
      <c r="G17" s="471">
        <f>SUM(G7:G16)</f>
        <v>7279411.8000000007</v>
      </c>
      <c r="H17" s="471">
        <f>SUM(H7:H16)</f>
        <v>9656332.7000000011</v>
      </c>
      <c r="I17" s="471">
        <f t="shared" si="1"/>
        <v>132.65265058915887</v>
      </c>
      <c r="J17" s="472"/>
    </row>
    <row r="18" spans="1:10" ht="15.95" customHeight="1">
      <c r="A18" s="473"/>
      <c r="B18" s="473"/>
      <c r="C18" s="473"/>
      <c r="D18" s="323"/>
      <c r="E18" s="323"/>
      <c r="F18" s="323"/>
      <c r="G18" s="323"/>
      <c r="H18" s="323"/>
      <c r="I18" s="323"/>
      <c r="J18" s="472"/>
    </row>
    <row r="19" spans="1:10" ht="12.75">
      <c r="A19" s="470"/>
      <c r="F19" s="469"/>
      <c r="I19" s="469"/>
    </row>
    <row r="20" spans="1:10" ht="12.75">
      <c r="A20" s="470"/>
    </row>
    <row r="21" spans="1:10">
      <c r="C21" s="468" t="s">
        <v>458</v>
      </c>
      <c r="D21" s="468" t="s">
        <v>459</v>
      </c>
      <c r="G21" s="468" t="s">
        <v>460</v>
      </c>
    </row>
    <row r="22" spans="1:10">
      <c r="B22" s="468">
        <v>2014</v>
      </c>
      <c r="C22" s="469">
        <v>7361.4</v>
      </c>
      <c r="D22" s="469">
        <v>7279.4</v>
      </c>
      <c r="H22" s="468" t="s">
        <v>461</v>
      </c>
    </row>
    <row r="23" spans="1:10">
      <c r="B23" s="468">
        <v>2015</v>
      </c>
      <c r="C23" s="469">
        <v>10238.799999999999</v>
      </c>
      <c r="D23" s="469">
        <v>9656.2999999999993</v>
      </c>
      <c r="H23" s="468" t="s">
        <v>462</v>
      </c>
    </row>
    <row r="24" spans="1:10">
      <c r="E24" s="468" t="s">
        <v>463</v>
      </c>
    </row>
  </sheetData>
  <mergeCells count="15">
    <mergeCell ref="A7:C7"/>
    <mergeCell ref="D2:F2"/>
    <mergeCell ref="A4:C5"/>
    <mergeCell ref="D4:F4"/>
    <mergeCell ref="G4:I4"/>
    <mergeCell ref="A6:C6"/>
    <mergeCell ref="A15:C15"/>
    <mergeCell ref="A16:C16"/>
    <mergeCell ref="A17:C17"/>
    <mergeCell ref="A8:C8"/>
    <mergeCell ref="A9:C9"/>
    <mergeCell ref="A11:C11"/>
    <mergeCell ref="A12:C12"/>
    <mergeCell ref="A13:C13"/>
    <mergeCell ref="A14:C14"/>
  </mergeCells>
  <pageMargins left="0.9055118110236221" right="0.43307086614173229" top="0.55118110236220474" bottom="0.23622047244094491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M37" sqref="M37"/>
    </sheetView>
  </sheetViews>
  <sheetFormatPr defaultColWidth="11.42578125" defaultRowHeight="12.75"/>
  <cols>
    <col min="1" max="1" width="18.42578125" style="20" customWidth="1"/>
    <col min="2" max="2" width="13" style="20" customWidth="1"/>
    <col min="3" max="3" width="13.28515625" style="20" bestFit="1" customWidth="1"/>
    <col min="4" max="4" width="11.28515625" style="20" customWidth="1"/>
    <col min="5" max="5" width="12.28515625" style="20" customWidth="1"/>
    <col min="6" max="6" width="11.42578125" style="20" customWidth="1"/>
    <col min="7" max="7" width="6.5703125" style="20" customWidth="1"/>
    <col min="8" max="8" width="11.85546875" style="20" customWidth="1"/>
    <col min="9" max="9" width="11.140625" style="20" customWidth="1"/>
    <col min="10" max="256" width="11.42578125" style="20"/>
    <col min="257" max="257" width="14.5703125" style="20" customWidth="1"/>
    <col min="258" max="258" width="11" style="20" customWidth="1"/>
    <col min="259" max="259" width="13.28515625" style="20" bestFit="1" customWidth="1"/>
    <col min="260" max="260" width="7.28515625" style="20" customWidth="1"/>
    <col min="261" max="261" width="11.140625" style="20" customWidth="1"/>
    <col min="262" max="262" width="10.28515625" style="20" customWidth="1"/>
    <col min="263" max="263" width="6.5703125" style="20" customWidth="1"/>
    <col min="264" max="264" width="10.5703125" style="20" customWidth="1"/>
    <col min="265" max="265" width="10.28515625" style="20" customWidth="1"/>
    <col min="266" max="512" width="11.42578125" style="20"/>
    <col min="513" max="513" width="14.5703125" style="20" customWidth="1"/>
    <col min="514" max="514" width="11" style="20" customWidth="1"/>
    <col min="515" max="515" width="13.28515625" style="20" bestFit="1" customWidth="1"/>
    <col min="516" max="516" width="7.28515625" style="20" customWidth="1"/>
    <col min="517" max="517" width="11.140625" style="20" customWidth="1"/>
    <col min="518" max="518" width="10.28515625" style="20" customWidth="1"/>
    <col min="519" max="519" width="6.5703125" style="20" customWidth="1"/>
    <col min="520" max="520" width="10.5703125" style="20" customWidth="1"/>
    <col min="521" max="521" width="10.28515625" style="20" customWidth="1"/>
    <col min="522" max="768" width="11.42578125" style="20"/>
    <col min="769" max="769" width="14.5703125" style="20" customWidth="1"/>
    <col min="770" max="770" width="11" style="20" customWidth="1"/>
    <col min="771" max="771" width="13.28515625" style="20" bestFit="1" customWidth="1"/>
    <col min="772" max="772" width="7.28515625" style="20" customWidth="1"/>
    <col min="773" max="773" width="11.140625" style="20" customWidth="1"/>
    <col min="774" max="774" width="10.28515625" style="20" customWidth="1"/>
    <col min="775" max="775" width="6.5703125" style="20" customWidth="1"/>
    <col min="776" max="776" width="10.5703125" style="20" customWidth="1"/>
    <col min="777" max="777" width="10.28515625" style="20" customWidth="1"/>
    <col min="778" max="1024" width="11.42578125" style="20"/>
    <col min="1025" max="1025" width="14.5703125" style="20" customWidth="1"/>
    <col min="1026" max="1026" width="11" style="20" customWidth="1"/>
    <col min="1027" max="1027" width="13.28515625" style="20" bestFit="1" customWidth="1"/>
    <col min="1028" max="1028" width="7.28515625" style="20" customWidth="1"/>
    <col min="1029" max="1029" width="11.140625" style="20" customWidth="1"/>
    <col min="1030" max="1030" width="10.28515625" style="20" customWidth="1"/>
    <col min="1031" max="1031" width="6.5703125" style="20" customWidth="1"/>
    <col min="1032" max="1032" width="10.5703125" style="20" customWidth="1"/>
    <col min="1033" max="1033" width="10.28515625" style="20" customWidth="1"/>
    <col min="1034" max="1280" width="11.42578125" style="20"/>
    <col min="1281" max="1281" width="14.5703125" style="20" customWidth="1"/>
    <col min="1282" max="1282" width="11" style="20" customWidth="1"/>
    <col min="1283" max="1283" width="13.28515625" style="20" bestFit="1" customWidth="1"/>
    <col min="1284" max="1284" width="7.28515625" style="20" customWidth="1"/>
    <col min="1285" max="1285" width="11.140625" style="20" customWidth="1"/>
    <col min="1286" max="1286" width="10.28515625" style="20" customWidth="1"/>
    <col min="1287" max="1287" width="6.5703125" style="20" customWidth="1"/>
    <col min="1288" max="1288" width="10.5703125" style="20" customWidth="1"/>
    <col min="1289" max="1289" width="10.28515625" style="20" customWidth="1"/>
    <col min="1290" max="1536" width="11.42578125" style="20"/>
    <col min="1537" max="1537" width="14.5703125" style="20" customWidth="1"/>
    <col min="1538" max="1538" width="11" style="20" customWidth="1"/>
    <col min="1539" max="1539" width="13.28515625" style="20" bestFit="1" customWidth="1"/>
    <col min="1540" max="1540" width="7.28515625" style="20" customWidth="1"/>
    <col min="1541" max="1541" width="11.140625" style="20" customWidth="1"/>
    <col min="1542" max="1542" width="10.28515625" style="20" customWidth="1"/>
    <col min="1543" max="1543" width="6.5703125" style="20" customWidth="1"/>
    <col min="1544" max="1544" width="10.5703125" style="20" customWidth="1"/>
    <col min="1545" max="1545" width="10.28515625" style="20" customWidth="1"/>
    <col min="1546" max="1792" width="11.42578125" style="20"/>
    <col min="1793" max="1793" width="14.5703125" style="20" customWidth="1"/>
    <col min="1794" max="1794" width="11" style="20" customWidth="1"/>
    <col min="1795" max="1795" width="13.28515625" style="20" bestFit="1" customWidth="1"/>
    <col min="1796" max="1796" width="7.28515625" style="20" customWidth="1"/>
    <col min="1797" max="1797" width="11.140625" style="20" customWidth="1"/>
    <col min="1798" max="1798" width="10.28515625" style="20" customWidth="1"/>
    <col min="1799" max="1799" width="6.5703125" style="20" customWidth="1"/>
    <col min="1800" max="1800" width="10.5703125" style="20" customWidth="1"/>
    <col min="1801" max="1801" width="10.28515625" style="20" customWidth="1"/>
    <col min="1802" max="2048" width="11.42578125" style="20"/>
    <col min="2049" max="2049" width="14.5703125" style="20" customWidth="1"/>
    <col min="2050" max="2050" width="11" style="20" customWidth="1"/>
    <col min="2051" max="2051" width="13.28515625" style="20" bestFit="1" customWidth="1"/>
    <col min="2052" max="2052" width="7.28515625" style="20" customWidth="1"/>
    <col min="2053" max="2053" width="11.140625" style="20" customWidth="1"/>
    <col min="2054" max="2054" width="10.28515625" style="20" customWidth="1"/>
    <col min="2055" max="2055" width="6.5703125" style="20" customWidth="1"/>
    <col min="2056" max="2056" width="10.5703125" style="20" customWidth="1"/>
    <col min="2057" max="2057" width="10.28515625" style="20" customWidth="1"/>
    <col min="2058" max="2304" width="11.42578125" style="20"/>
    <col min="2305" max="2305" width="14.5703125" style="20" customWidth="1"/>
    <col min="2306" max="2306" width="11" style="20" customWidth="1"/>
    <col min="2307" max="2307" width="13.28515625" style="20" bestFit="1" customWidth="1"/>
    <col min="2308" max="2308" width="7.28515625" style="20" customWidth="1"/>
    <col min="2309" max="2309" width="11.140625" style="20" customWidth="1"/>
    <col min="2310" max="2310" width="10.28515625" style="20" customWidth="1"/>
    <col min="2311" max="2311" width="6.5703125" style="20" customWidth="1"/>
    <col min="2312" max="2312" width="10.5703125" style="20" customWidth="1"/>
    <col min="2313" max="2313" width="10.28515625" style="20" customWidth="1"/>
    <col min="2314" max="2560" width="11.42578125" style="20"/>
    <col min="2561" max="2561" width="14.5703125" style="20" customWidth="1"/>
    <col min="2562" max="2562" width="11" style="20" customWidth="1"/>
    <col min="2563" max="2563" width="13.28515625" style="20" bestFit="1" customWidth="1"/>
    <col min="2564" max="2564" width="7.28515625" style="20" customWidth="1"/>
    <col min="2565" max="2565" width="11.140625" style="20" customWidth="1"/>
    <col min="2566" max="2566" width="10.28515625" style="20" customWidth="1"/>
    <col min="2567" max="2567" width="6.5703125" style="20" customWidth="1"/>
    <col min="2568" max="2568" width="10.5703125" style="20" customWidth="1"/>
    <col min="2569" max="2569" width="10.28515625" style="20" customWidth="1"/>
    <col min="2570" max="2816" width="11.42578125" style="20"/>
    <col min="2817" max="2817" width="14.5703125" style="20" customWidth="1"/>
    <col min="2818" max="2818" width="11" style="20" customWidth="1"/>
    <col min="2819" max="2819" width="13.28515625" style="20" bestFit="1" customWidth="1"/>
    <col min="2820" max="2820" width="7.28515625" style="20" customWidth="1"/>
    <col min="2821" max="2821" width="11.140625" style="20" customWidth="1"/>
    <col min="2822" max="2822" width="10.28515625" style="20" customWidth="1"/>
    <col min="2823" max="2823" width="6.5703125" style="20" customWidth="1"/>
    <col min="2824" max="2824" width="10.5703125" style="20" customWidth="1"/>
    <col min="2825" max="2825" width="10.28515625" style="20" customWidth="1"/>
    <col min="2826" max="3072" width="11.42578125" style="20"/>
    <col min="3073" max="3073" width="14.5703125" style="20" customWidth="1"/>
    <col min="3074" max="3074" width="11" style="20" customWidth="1"/>
    <col min="3075" max="3075" width="13.28515625" style="20" bestFit="1" customWidth="1"/>
    <col min="3076" max="3076" width="7.28515625" style="20" customWidth="1"/>
    <col min="3077" max="3077" width="11.140625" style="20" customWidth="1"/>
    <col min="3078" max="3078" width="10.28515625" style="20" customWidth="1"/>
    <col min="3079" max="3079" width="6.5703125" style="20" customWidth="1"/>
    <col min="3080" max="3080" width="10.5703125" style="20" customWidth="1"/>
    <col min="3081" max="3081" width="10.28515625" style="20" customWidth="1"/>
    <col min="3082" max="3328" width="11.42578125" style="20"/>
    <col min="3329" max="3329" width="14.5703125" style="20" customWidth="1"/>
    <col min="3330" max="3330" width="11" style="20" customWidth="1"/>
    <col min="3331" max="3331" width="13.28515625" style="20" bestFit="1" customWidth="1"/>
    <col min="3332" max="3332" width="7.28515625" style="20" customWidth="1"/>
    <col min="3333" max="3333" width="11.140625" style="20" customWidth="1"/>
    <col min="3334" max="3334" width="10.28515625" style="20" customWidth="1"/>
    <col min="3335" max="3335" width="6.5703125" style="20" customWidth="1"/>
    <col min="3336" max="3336" width="10.5703125" style="20" customWidth="1"/>
    <col min="3337" max="3337" width="10.28515625" style="20" customWidth="1"/>
    <col min="3338" max="3584" width="11.42578125" style="20"/>
    <col min="3585" max="3585" width="14.5703125" style="20" customWidth="1"/>
    <col min="3586" max="3586" width="11" style="20" customWidth="1"/>
    <col min="3587" max="3587" width="13.28515625" style="20" bestFit="1" customWidth="1"/>
    <col min="3588" max="3588" width="7.28515625" style="20" customWidth="1"/>
    <col min="3589" max="3589" width="11.140625" style="20" customWidth="1"/>
    <col min="3590" max="3590" width="10.28515625" style="20" customWidth="1"/>
    <col min="3591" max="3591" width="6.5703125" style="20" customWidth="1"/>
    <col min="3592" max="3592" width="10.5703125" style="20" customWidth="1"/>
    <col min="3593" max="3593" width="10.28515625" style="20" customWidth="1"/>
    <col min="3594" max="3840" width="11.42578125" style="20"/>
    <col min="3841" max="3841" width="14.5703125" style="20" customWidth="1"/>
    <col min="3842" max="3842" width="11" style="20" customWidth="1"/>
    <col min="3843" max="3843" width="13.28515625" style="20" bestFit="1" customWidth="1"/>
    <col min="3844" max="3844" width="7.28515625" style="20" customWidth="1"/>
    <col min="3845" max="3845" width="11.140625" style="20" customWidth="1"/>
    <col min="3846" max="3846" width="10.28515625" style="20" customWidth="1"/>
    <col min="3847" max="3847" width="6.5703125" style="20" customWidth="1"/>
    <col min="3848" max="3848" width="10.5703125" style="20" customWidth="1"/>
    <col min="3849" max="3849" width="10.28515625" style="20" customWidth="1"/>
    <col min="3850" max="4096" width="11.42578125" style="20"/>
    <col min="4097" max="4097" width="14.5703125" style="20" customWidth="1"/>
    <col min="4098" max="4098" width="11" style="20" customWidth="1"/>
    <col min="4099" max="4099" width="13.28515625" style="20" bestFit="1" customWidth="1"/>
    <col min="4100" max="4100" width="7.28515625" style="20" customWidth="1"/>
    <col min="4101" max="4101" width="11.140625" style="20" customWidth="1"/>
    <col min="4102" max="4102" width="10.28515625" style="20" customWidth="1"/>
    <col min="4103" max="4103" width="6.5703125" style="20" customWidth="1"/>
    <col min="4104" max="4104" width="10.5703125" style="20" customWidth="1"/>
    <col min="4105" max="4105" width="10.28515625" style="20" customWidth="1"/>
    <col min="4106" max="4352" width="11.42578125" style="20"/>
    <col min="4353" max="4353" width="14.5703125" style="20" customWidth="1"/>
    <col min="4354" max="4354" width="11" style="20" customWidth="1"/>
    <col min="4355" max="4355" width="13.28515625" style="20" bestFit="1" customWidth="1"/>
    <col min="4356" max="4356" width="7.28515625" style="20" customWidth="1"/>
    <col min="4357" max="4357" width="11.140625" style="20" customWidth="1"/>
    <col min="4358" max="4358" width="10.28515625" style="20" customWidth="1"/>
    <col min="4359" max="4359" width="6.5703125" style="20" customWidth="1"/>
    <col min="4360" max="4360" width="10.5703125" style="20" customWidth="1"/>
    <col min="4361" max="4361" width="10.28515625" style="20" customWidth="1"/>
    <col min="4362" max="4608" width="11.42578125" style="20"/>
    <col min="4609" max="4609" width="14.5703125" style="20" customWidth="1"/>
    <col min="4610" max="4610" width="11" style="20" customWidth="1"/>
    <col min="4611" max="4611" width="13.28515625" style="20" bestFit="1" customWidth="1"/>
    <col min="4612" max="4612" width="7.28515625" style="20" customWidth="1"/>
    <col min="4613" max="4613" width="11.140625" style="20" customWidth="1"/>
    <col min="4614" max="4614" width="10.28515625" style="20" customWidth="1"/>
    <col min="4615" max="4615" width="6.5703125" style="20" customWidth="1"/>
    <col min="4616" max="4616" width="10.5703125" style="20" customWidth="1"/>
    <col min="4617" max="4617" width="10.28515625" style="20" customWidth="1"/>
    <col min="4618" max="4864" width="11.42578125" style="20"/>
    <col min="4865" max="4865" width="14.5703125" style="20" customWidth="1"/>
    <col min="4866" max="4866" width="11" style="20" customWidth="1"/>
    <col min="4867" max="4867" width="13.28515625" style="20" bestFit="1" customWidth="1"/>
    <col min="4868" max="4868" width="7.28515625" style="20" customWidth="1"/>
    <col min="4869" max="4869" width="11.140625" style="20" customWidth="1"/>
    <col min="4870" max="4870" width="10.28515625" style="20" customWidth="1"/>
    <col min="4871" max="4871" width="6.5703125" style="20" customWidth="1"/>
    <col min="4872" max="4872" width="10.5703125" style="20" customWidth="1"/>
    <col min="4873" max="4873" width="10.28515625" style="20" customWidth="1"/>
    <col min="4874" max="5120" width="11.42578125" style="20"/>
    <col min="5121" max="5121" width="14.5703125" style="20" customWidth="1"/>
    <col min="5122" max="5122" width="11" style="20" customWidth="1"/>
    <col min="5123" max="5123" width="13.28515625" style="20" bestFit="1" customWidth="1"/>
    <col min="5124" max="5124" width="7.28515625" style="20" customWidth="1"/>
    <col min="5125" max="5125" width="11.140625" style="20" customWidth="1"/>
    <col min="5126" max="5126" width="10.28515625" style="20" customWidth="1"/>
    <col min="5127" max="5127" width="6.5703125" style="20" customWidth="1"/>
    <col min="5128" max="5128" width="10.5703125" style="20" customWidth="1"/>
    <col min="5129" max="5129" width="10.28515625" style="20" customWidth="1"/>
    <col min="5130" max="5376" width="11.42578125" style="20"/>
    <col min="5377" max="5377" width="14.5703125" style="20" customWidth="1"/>
    <col min="5378" max="5378" width="11" style="20" customWidth="1"/>
    <col min="5379" max="5379" width="13.28515625" style="20" bestFit="1" customWidth="1"/>
    <col min="5380" max="5380" width="7.28515625" style="20" customWidth="1"/>
    <col min="5381" max="5381" width="11.140625" style="20" customWidth="1"/>
    <col min="5382" max="5382" width="10.28515625" style="20" customWidth="1"/>
    <col min="5383" max="5383" width="6.5703125" style="20" customWidth="1"/>
    <col min="5384" max="5384" width="10.5703125" style="20" customWidth="1"/>
    <col min="5385" max="5385" width="10.28515625" style="20" customWidth="1"/>
    <col min="5386" max="5632" width="11.42578125" style="20"/>
    <col min="5633" max="5633" width="14.5703125" style="20" customWidth="1"/>
    <col min="5634" max="5634" width="11" style="20" customWidth="1"/>
    <col min="5635" max="5635" width="13.28515625" style="20" bestFit="1" customWidth="1"/>
    <col min="5636" max="5636" width="7.28515625" style="20" customWidth="1"/>
    <col min="5637" max="5637" width="11.140625" style="20" customWidth="1"/>
    <col min="5638" max="5638" width="10.28515625" style="20" customWidth="1"/>
    <col min="5639" max="5639" width="6.5703125" style="20" customWidth="1"/>
    <col min="5640" max="5640" width="10.5703125" style="20" customWidth="1"/>
    <col min="5641" max="5641" width="10.28515625" style="20" customWidth="1"/>
    <col min="5642" max="5888" width="11.42578125" style="20"/>
    <col min="5889" max="5889" width="14.5703125" style="20" customWidth="1"/>
    <col min="5890" max="5890" width="11" style="20" customWidth="1"/>
    <col min="5891" max="5891" width="13.28515625" style="20" bestFit="1" customWidth="1"/>
    <col min="5892" max="5892" width="7.28515625" style="20" customWidth="1"/>
    <col min="5893" max="5893" width="11.140625" style="20" customWidth="1"/>
    <col min="5894" max="5894" width="10.28515625" style="20" customWidth="1"/>
    <col min="5895" max="5895" width="6.5703125" style="20" customWidth="1"/>
    <col min="5896" max="5896" width="10.5703125" style="20" customWidth="1"/>
    <col min="5897" max="5897" width="10.28515625" style="20" customWidth="1"/>
    <col min="5898" max="6144" width="11.42578125" style="20"/>
    <col min="6145" max="6145" width="14.5703125" style="20" customWidth="1"/>
    <col min="6146" max="6146" width="11" style="20" customWidth="1"/>
    <col min="6147" max="6147" width="13.28515625" style="20" bestFit="1" customWidth="1"/>
    <col min="6148" max="6148" width="7.28515625" style="20" customWidth="1"/>
    <col min="6149" max="6149" width="11.140625" style="20" customWidth="1"/>
    <col min="6150" max="6150" width="10.28515625" style="20" customWidth="1"/>
    <col min="6151" max="6151" width="6.5703125" style="20" customWidth="1"/>
    <col min="6152" max="6152" width="10.5703125" style="20" customWidth="1"/>
    <col min="6153" max="6153" width="10.28515625" style="20" customWidth="1"/>
    <col min="6154" max="6400" width="11.42578125" style="20"/>
    <col min="6401" max="6401" width="14.5703125" style="20" customWidth="1"/>
    <col min="6402" max="6402" width="11" style="20" customWidth="1"/>
    <col min="6403" max="6403" width="13.28515625" style="20" bestFit="1" customWidth="1"/>
    <col min="6404" max="6404" width="7.28515625" style="20" customWidth="1"/>
    <col min="6405" max="6405" width="11.140625" style="20" customWidth="1"/>
    <col min="6406" max="6406" width="10.28515625" style="20" customWidth="1"/>
    <col min="6407" max="6407" width="6.5703125" style="20" customWidth="1"/>
    <col min="6408" max="6408" width="10.5703125" style="20" customWidth="1"/>
    <col min="6409" max="6409" width="10.28515625" style="20" customWidth="1"/>
    <col min="6410" max="6656" width="11.42578125" style="20"/>
    <col min="6657" max="6657" width="14.5703125" style="20" customWidth="1"/>
    <col min="6658" max="6658" width="11" style="20" customWidth="1"/>
    <col min="6659" max="6659" width="13.28515625" style="20" bestFit="1" customWidth="1"/>
    <col min="6660" max="6660" width="7.28515625" style="20" customWidth="1"/>
    <col min="6661" max="6661" width="11.140625" style="20" customWidth="1"/>
    <col min="6662" max="6662" width="10.28515625" style="20" customWidth="1"/>
    <col min="6663" max="6663" width="6.5703125" style="20" customWidth="1"/>
    <col min="6664" max="6664" width="10.5703125" style="20" customWidth="1"/>
    <col min="6665" max="6665" width="10.28515625" style="20" customWidth="1"/>
    <col min="6666" max="6912" width="11.42578125" style="20"/>
    <col min="6913" max="6913" width="14.5703125" style="20" customWidth="1"/>
    <col min="6914" max="6914" width="11" style="20" customWidth="1"/>
    <col min="6915" max="6915" width="13.28515625" style="20" bestFit="1" customWidth="1"/>
    <col min="6916" max="6916" width="7.28515625" style="20" customWidth="1"/>
    <col min="6917" max="6917" width="11.140625" style="20" customWidth="1"/>
    <col min="6918" max="6918" width="10.28515625" style="20" customWidth="1"/>
    <col min="6919" max="6919" width="6.5703125" style="20" customWidth="1"/>
    <col min="6920" max="6920" width="10.5703125" style="20" customWidth="1"/>
    <col min="6921" max="6921" width="10.28515625" style="20" customWidth="1"/>
    <col min="6922" max="7168" width="11.42578125" style="20"/>
    <col min="7169" max="7169" width="14.5703125" style="20" customWidth="1"/>
    <col min="7170" max="7170" width="11" style="20" customWidth="1"/>
    <col min="7171" max="7171" width="13.28515625" style="20" bestFit="1" customWidth="1"/>
    <col min="7172" max="7172" width="7.28515625" style="20" customWidth="1"/>
    <col min="7173" max="7173" width="11.140625" style="20" customWidth="1"/>
    <col min="7174" max="7174" width="10.28515625" style="20" customWidth="1"/>
    <col min="7175" max="7175" width="6.5703125" style="20" customWidth="1"/>
    <col min="7176" max="7176" width="10.5703125" style="20" customWidth="1"/>
    <col min="7177" max="7177" width="10.28515625" style="20" customWidth="1"/>
    <col min="7178" max="7424" width="11.42578125" style="20"/>
    <col min="7425" max="7425" width="14.5703125" style="20" customWidth="1"/>
    <col min="7426" max="7426" width="11" style="20" customWidth="1"/>
    <col min="7427" max="7427" width="13.28515625" style="20" bestFit="1" customWidth="1"/>
    <col min="7428" max="7428" width="7.28515625" style="20" customWidth="1"/>
    <col min="7429" max="7429" width="11.140625" style="20" customWidth="1"/>
    <col min="7430" max="7430" width="10.28515625" style="20" customWidth="1"/>
    <col min="7431" max="7431" width="6.5703125" style="20" customWidth="1"/>
    <col min="7432" max="7432" width="10.5703125" style="20" customWidth="1"/>
    <col min="7433" max="7433" width="10.28515625" style="20" customWidth="1"/>
    <col min="7434" max="7680" width="11.42578125" style="20"/>
    <col min="7681" max="7681" width="14.5703125" style="20" customWidth="1"/>
    <col min="7682" max="7682" width="11" style="20" customWidth="1"/>
    <col min="7683" max="7683" width="13.28515625" style="20" bestFit="1" customWidth="1"/>
    <col min="7684" max="7684" width="7.28515625" style="20" customWidth="1"/>
    <col min="7685" max="7685" width="11.140625" style="20" customWidth="1"/>
    <col min="7686" max="7686" width="10.28515625" style="20" customWidth="1"/>
    <col min="7687" max="7687" width="6.5703125" style="20" customWidth="1"/>
    <col min="7688" max="7688" width="10.5703125" style="20" customWidth="1"/>
    <col min="7689" max="7689" width="10.28515625" style="20" customWidth="1"/>
    <col min="7690" max="7936" width="11.42578125" style="20"/>
    <col min="7937" max="7937" width="14.5703125" style="20" customWidth="1"/>
    <col min="7938" max="7938" width="11" style="20" customWidth="1"/>
    <col min="7939" max="7939" width="13.28515625" style="20" bestFit="1" customWidth="1"/>
    <col min="7940" max="7940" width="7.28515625" style="20" customWidth="1"/>
    <col min="7941" max="7941" width="11.140625" style="20" customWidth="1"/>
    <col min="7942" max="7942" width="10.28515625" style="20" customWidth="1"/>
    <col min="7943" max="7943" width="6.5703125" style="20" customWidth="1"/>
    <col min="7944" max="7944" width="10.5703125" style="20" customWidth="1"/>
    <col min="7945" max="7945" width="10.28515625" style="20" customWidth="1"/>
    <col min="7946" max="8192" width="11.42578125" style="20"/>
    <col min="8193" max="8193" width="14.5703125" style="20" customWidth="1"/>
    <col min="8194" max="8194" width="11" style="20" customWidth="1"/>
    <col min="8195" max="8195" width="13.28515625" style="20" bestFit="1" customWidth="1"/>
    <col min="8196" max="8196" width="7.28515625" style="20" customWidth="1"/>
    <col min="8197" max="8197" width="11.140625" style="20" customWidth="1"/>
    <col min="8198" max="8198" width="10.28515625" style="20" customWidth="1"/>
    <col min="8199" max="8199" width="6.5703125" style="20" customWidth="1"/>
    <col min="8200" max="8200" width="10.5703125" style="20" customWidth="1"/>
    <col min="8201" max="8201" width="10.28515625" style="20" customWidth="1"/>
    <col min="8202" max="8448" width="11.42578125" style="20"/>
    <col min="8449" max="8449" width="14.5703125" style="20" customWidth="1"/>
    <col min="8450" max="8450" width="11" style="20" customWidth="1"/>
    <col min="8451" max="8451" width="13.28515625" style="20" bestFit="1" customWidth="1"/>
    <col min="8452" max="8452" width="7.28515625" style="20" customWidth="1"/>
    <col min="8453" max="8453" width="11.140625" style="20" customWidth="1"/>
    <col min="8454" max="8454" width="10.28515625" style="20" customWidth="1"/>
    <col min="8455" max="8455" width="6.5703125" style="20" customWidth="1"/>
    <col min="8456" max="8456" width="10.5703125" style="20" customWidth="1"/>
    <col min="8457" max="8457" width="10.28515625" style="20" customWidth="1"/>
    <col min="8458" max="8704" width="11.42578125" style="20"/>
    <col min="8705" max="8705" width="14.5703125" style="20" customWidth="1"/>
    <col min="8706" max="8706" width="11" style="20" customWidth="1"/>
    <col min="8707" max="8707" width="13.28515625" style="20" bestFit="1" customWidth="1"/>
    <col min="8708" max="8708" width="7.28515625" style="20" customWidth="1"/>
    <col min="8709" max="8709" width="11.140625" style="20" customWidth="1"/>
    <col min="8710" max="8710" width="10.28515625" style="20" customWidth="1"/>
    <col min="8711" max="8711" width="6.5703125" style="20" customWidth="1"/>
    <col min="8712" max="8712" width="10.5703125" style="20" customWidth="1"/>
    <col min="8713" max="8713" width="10.28515625" style="20" customWidth="1"/>
    <col min="8714" max="8960" width="11.42578125" style="20"/>
    <col min="8961" max="8961" width="14.5703125" style="20" customWidth="1"/>
    <col min="8962" max="8962" width="11" style="20" customWidth="1"/>
    <col min="8963" max="8963" width="13.28515625" style="20" bestFit="1" customWidth="1"/>
    <col min="8964" max="8964" width="7.28515625" style="20" customWidth="1"/>
    <col min="8965" max="8965" width="11.140625" style="20" customWidth="1"/>
    <col min="8966" max="8966" width="10.28515625" style="20" customWidth="1"/>
    <col min="8967" max="8967" width="6.5703125" style="20" customWidth="1"/>
    <col min="8968" max="8968" width="10.5703125" style="20" customWidth="1"/>
    <col min="8969" max="8969" width="10.28515625" style="20" customWidth="1"/>
    <col min="8970" max="9216" width="11.42578125" style="20"/>
    <col min="9217" max="9217" width="14.5703125" style="20" customWidth="1"/>
    <col min="9218" max="9218" width="11" style="20" customWidth="1"/>
    <col min="9219" max="9219" width="13.28515625" style="20" bestFit="1" customWidth="1"/>
    <col min="9220" max="9220" width="7.28515625" style="20" customWidth="1"/>
    <col min="9221" max="9221" width="11.140625" style="20" customWidth="1"/>
    <col min="9222" max="9222" width="10.28515625" style="20" customWidth="1"/>
    <col min="9223" max="9223" width="6.5703125" style="20" customWidth="1"/>
    <col min="9224" max="9224" width="10.5703125" style="20" customWidth="1"/>
    <col min="9225" max="9225" width="10.28515625" style="20" customWidth="1"/>
    <col min="9226" max="9472" width="11.42578125" style="20"/>
    <col min="9473" max="9473" width="14.5703125" style="20" customWidth="1"/>
    <col min="9474" max="9474" width="11" style="20" customWidth="1"/>
    <col min="9475" max="9475" width="13.28515625" style="20" bestFit="1" customWidth="1"/>
    <col min="9476" max="9476" width="7.28515625" style="20" customWidth="1"/>
    <col min="9477" max="9477" width="11.140625" style="20" customWidth="1"/>
    <col min="9478" max="9478" width="10.28515625" style="20" customWidth="1"/>
    <col min="9479" max="9479" width="6.5703125" style="20" customWidth="1"/>
    <col min="9480" max="9480" width="10.5703125" style="20" customWidth="1"/>
    <col min="9481" max="9481" width="10.28515625" style="20" customWidth="1"/>
    <col min="9482" max="9728" width="11.42578125" style="20"/>
    <col min="9729" max="9729" width="14.5703125" style="20" customWidth="1"/>
    <col min="9730" max="9730" width="11" style="20" customWidth="1"/>
    <col min="9731" max="9731" width="13.28515625" style="20" bestFit="1" customWidth="1"/>
    <col min="9732" max="9732" width="7.28515625" style="20" customWidth="1"/>
    <col min="9733" max="9733" width="11.140625" style="20" customWidth="1"/>
    <col min="9734" max="9734" width="10.28515625" style="20" customWidth="1"/>
    <col min="9735" max="9735" width="6.5703125" style="20" customWidth="1"/>
    <col min="9736" max="9736" width="10.5703125" style="20" customWidth="1"/>
    <col min="9737" max="9737" width="10.28515625" style="20" customWidth="1"/>
    <col min="9738" max="9984" width="11.42578125" style="20"/>
    <col min="9985" max="9985" width="14.5703125" style="20" customWidth="1"/>
    <col min="9986" max="9986" width="11" style="20" customWidth="1"/>
    <col min="9987" max="9987" width="13.28515625" style="20" bestFit="1" customWidth="1"/>
    <col min="9988" max="9988" width="7.28515625" style="20" customWidth="1"/>
    <col min="9989" max="9989" width="11.140625" style="20" customWidth="1"/>
    <col min="9990" max="9990" width="10.28515625" style="20" customWidth="1"/>
    <col min="9991" max="9991" width="6.5703125" style="20" customWidth="1"/>
    <col min="9992" max="9992" width="10.5703125" style="20" customWidth="1"/>
    <col min="9993" max="9993" width="10.28515625" style="20" customWidth="1"/>
    <col min="9994" max="10240" width="11.42578125" style="20"/>
    <col min="10241" max="10241" width="14.5703125" style="20" customWidth="1"/>
    <col min="10242" max="10242" width="11" style="20" customWidth="1"/>
    <col min="10243" max="10243" width="13.28515625" style="20" bestFit="1" customWidth="1"/>
    <col min="10244" max="10244" width="7.28515625" style="20" customWidth="1"/>
    <col min="10245" max="10245" width="11.140625" style="20" customWidth="1"/>
    <col min="10246" max="10246" width="10.28515625" style="20" customWidth="1"/>
    <col min="10247" max="10247" width="6.5703125" style="20" customWidth="1"/>
    <col min="10248" max="10248" width="10.5703125" style="20" customWidth="1"/>
    <col min="10249" max="10249" width="10.28515625" style="20" customWidth="1"/>
    <col min="10250" max="10496" width="11.42578125" style="20"/>
    <col min="10497" max="10497" width="14.5703125" style="20" customWidth="1"/>
    <col min="10498" max="10498" width="11" style="20" customWidth="1"/>
    <col min="10499" max="10499" width="13.28515625" style="20" bestFit="1" customWidth="1"/>
    <col min="10500" max="10500" width="7.28515625" style="20" customWidth="1"/>
    <col min="10501" max="10501" width="11.140625" style="20" customWidth="1"/>
    <col min="10502" max="10502" width="10.28515625" style="20" customWidth="1"/>
    <col min="10503" max="10503" width="6.5703125" style="20" customWidth="1"/>
    <col min="10504" max="10504" width="10.5703125" style="20" customWidth="1"/>
    <col min="10505" max="10505" width="10.28515625" style="20" customWidth="1"/>
    <col min="10506" max="10752" width="11.42578125" style="20"/>
    <col min="10753" max="10753" width="14.5703125" style="20" customWidth="1"/>
    <col min="10754" max="10754" width="11" style="20" customWidth="1"/>
    <col min="10755" max="10755" width="13.28515625" style="20" bestFit="1" customWidth="1"/>
    <col min="10756" max="10756" width="7.28515625" style="20" customWidth="1"/>
    <col min="10757" max="10757" width="11.140625" style="20" customWidth="1"/>
    <col min="10758" max="10758" width="10.28515625" style="20" customWidth="1"/>
    <col min="10759" max="10759" width="6.5703125" style="20" customWidth="1"/>
    <col min="10760" max="10760" width="10.5703125" style="20" customWidth="1"/>
    <col min="10761" max="10761" width="10.28515625" style="20" customWidth="1"/>
    <col min="10762" max="11008" width="11.42578125" style="20"/>
    <col min="11009" max="11009" width="14.5703125" style="20" customWidth="1"/>
    <col min="11010" max="11010" width="11" style="20" customWidth="1"/>
    <col min="11011" max="11011" width="13.28515625" style="20" bestFit="1" customWidth="1"/>
    <col min="11012" max="11012" width="7.28515625" style="20" customWidth="1"/>
    <col min="11013" max="11013" width="11.140625" style="20" customWidth="1"/>
    <col min="11014" max="11014" width="10.28515625" style="20" customWidth="1"/>
    <col min="11015" max="11015" width="6.5703125" style="20" customWidth="1"/>
    <col min="11016" max="11016" width="10.5703125" style="20" customWidth="1"/>
    <col min="11017" max="11017" width="10.28515625" style="20" customWidth="1"/>
    <col min="11018" max="11264" width="11.42578125" style="20"/>
    <col min="11265" max="11265" width="14.5703125" style="20" customWidth="1"/>
    <col min="11266" max="11266" width="11" style="20" customWidth="1"/>
    <col min="11267" max="11267" width="13.28515625" style="20" bestFit="1" customWidth="1"/>
    <col min="11268" max="11268" width="7.28515625" style="20" customWidth="1"/>
    <col min="11269" max="11269" width="11.140625" style="20" customWidth="1"/>
    <col min="11270" max="11270" width="10.28515625" style="20" customWidth="1"/>
    <col min="11271" max="11271" width="6.5703125" style="20" customWidth="1"/>
    <col min="11272" max="11272" width="10.5703125" style="20" customWidth="1"/>
    <col min="11273" max="11273" width="10.28515625" style="20" customWidth="1"/>
    <col min="11274" max="11520" width="11.42578125" style="20"/>
    <col min="11521" max="11521" width="14.5703125" style="20" customWidth="1"/>
    <col min="11522" max="11522" width="11" style="20" customWidth="1"/>
    <col min="11523" max="11523" width="13.28515625" style="20" bestFit="1" customWidth="1"/>
    <col min="11524" max="11524" width="7.28515625" style="20" customWidth="1"/>
    <col min="11525" max="11525" width="11.140625" style="20" customWidth="1"/>
    <col min="11526" max="11526" width="10.28515625" style="20" customWidth="1"/>
    <col min="11527" max="11527" width="6.5703125" style="20" customWidth="1"/>
    <col min="11528" max="11528" width="10.5703125" style="20" customWidth="1"/>
    <col min="11529" max="11529" width="10.28515625" style="20" customWidth="1"/>
    <col min="11530" max="11776" width="11.42578125" style="20"/>
    <col min="11777" max="11777" width="14.5703125" style="20" customWidth="1"/>
    <col min="11778" max="11778" width="11" style="20" customWidth="1"/>
    <col min="11779" max="11779" width="13.28515625" style="20" bestFit="1" customWidth="1"/>
    <col min="11780" max="11780" width="7.28515625" style="20" customWidth="1"/>
    <col min="11781" max="11781" width="11.140625" style="20" customWidth="1"/>
    <col min="11782" max="11782" width="10.28515625" style="20" customWidth="1"/>
    <col min="11783" max="11783" width="6.5703125" style="20" customWidth="1"/>
    <col min="11784" max="11784" width="10.5703125" style="20" customWidth="1"/>
    <col min="11785" max="11785" width="10.28515625" style="20" customWidth="1"/>
    <col min="11786" max="12032" width="11.42578125" style="20"/>
    <col min="12033" max="12033" width="14.5703125" style="20" customWidth="1"/>
    <col min="12034" max="12034" width="11" style="20" customWidth="1"/>
    <col min="12035" max="12035" width="13.28515625" style="20" bestFit="1" customWidth="1"/>
    <col min="12036" max="12036" width="7.28515625" style="20" customWidth="1"/>
    <col min="12037" max="12037" width="11.140625" style="20" customWidth="1"/>
    <col min="12038" max="12038" width="10.28515625" style="20" customWidth="1"/>
    <col min="12039" max="12039" width="6.5703125" style="20" customWidth="1"/>
    <col min="12040" max="12040" width="10.5703125" style="20" customWidth="1"/>
    <col min="12041" max="12041" width="10.28515625" style="20" customWidth="1"/>
    <col min="12042" max="12288" width="11.42578125" style="20"/>
    <col min="12289" max="12289" width="14.5703125" style="20" customWidth="1"/>
    <col min="12290" max="12290" width="11" style="20" customWidth="1"/>
    <col min="12291" max="12291" width="13.28515625" style="20" bestFit="1" customWidth="1"/>
    <col min="12292" max="12292" width="7.28515625" style="20" customWidth="1"/>
    <col min="12293" max="12293" width="11.140625" style="20" customWidth="1"/>
    <col min="12294" max="12294" width="10.28515625" style="20" customWidth="1"/>
    <col min="12295" max="12295" width="6.5703125" style="20" customWidth="1"/>
    <col min="12296" max="12296" width="10.5703125" style="20" customWidth="1"/>
    <col min="12297" max="12297" width="10.28515625" style="20" customWidth="1"/>
    <col min="12298" max="12544" width="11.42578125" style="20"/>
    <col min="12545" max="12545" width="14.5703125" style="20" customWidth="1"/>
    <col min="12546" max="12546" width="11" style="20" customWidth="1"/>
    <col min="12547" max="12547" width="13.28515625" style="20" bestFit="1" customWidth="1"/>
    <col min="12548" max="12548" width="7.28515625" style="20" customWidth="1"/>
    <col min="12549" max="12549" width="11.140625" style="20" customWidth="1"/>
    <col min="12550" max="12550" width="10.28515625" style="20" customWidth="1"/>
    <col min="12551" max="12551" width="6.5703125" style="20" customWidth="1"/>
    <col min="12552" max="12552" width="10.5703125" style="20" customWidth="1"/>
    <col min="12553" max="12553" width="10.28515625" style="20" customWidth="1"/>
    <col min="12554" max="12800" width="11.42578125" style="20"/>
    <col min="12801" max="12801" width="14.5703125" style="20" customWidth="1"/>
    <col min="12802" max="12802" width="11" style="20" customWidth="1"/>
    <col min="12803" max="12803" width="13.28515625" style="20" bestFit="1" customWidth="1"/>
    <col min="12804" max="12804" width="7.28515625" style="20" customWidth="1"/>
    <col min="12805" max="12805" width="11.140625" style="20" customWidth="1"/>
    <col min="12806" max="12806" width="10.28515625" style="20" customWidth="1"/>
    <col min="12807" max="12807" width="6.5703125" style="20" customWidth="1"/>
    <col min="12808" max="12808" width="10.5703125" style="20" customWidth="1"/>
    <col min="12809" max="12809" width="10.28515625" style="20" customWidth="1"/>
    <col min="12810" max="13056" width="11.42578125" style="20"/>
    <col min="13057" max="13057" width="14.5703125" style="20" customWidth="1"/>
    <col min="13058" max="13058" width="11" style="20" customWidth="1"/>
    <col min="13059" max="13059" width="13.28515625" style="20" bestFit="1" customWidth="1"/>
    <col min="13060" max="13060" width="7.28515625" style="20" customWidth="1"/>
    <col min="13061" max="13061" width="11.140625" style="20" customWidth="1"/>
    <col min="13062" max="13062" width="10.28515625" style="20" customWidth="1"/>
    <col min="13063" max="13063" width="6.5703125" style="20" customWidth="1"/>
    <col min="13064" max="13064" width="10.5703125" style="20" customWidth="1"/>
    <col min="13065" max="13065" width="10.28515625" style="20" customWidth="1"/>
    <col min="13066" max="13312" width="11.42578125" style="20"/>
    <col min="13313" max="13313" width="14.5703125" style="20" customWidth="1"/>
    <col min="13314" max="13314" width="11" style="20" customWidth="1"/>
    <col min="13315" max="13315" width="13.28515625" style="20" bestFit="1" customWidth="1"/>
    <col min="13316" max="13316" width="7.28515625" style="20" customWidth="1"/>
    <col min="13317" max="13317" width="11.140625" style="20" customWidth="1"/>
    <col min="13318" max="13318" width="10.28515625" style="20" customWidth="1"/>
    <col min="13319" max="13319" width="6.5703125" style="20" customWidth="1"/>
    <col min="13320" max="13320" width="10.5703125" style="20" customWidth="1"/>
    <col min="13321" max="13321" width="10.28515625" style="20" customWidth="1"/>
    <col min="13322" max="13568" width="11.42578125" style="20"/>
    <col min="13569" max="13569" width="14.5703125" style="20" customWidth="1"/>
    <col min="13570" max="13570" width="11" style="20" customWidth="1"/>
    <col min="13571" max="13571" width="13.28515625" style="20" bestFit="1" customWidth="1"/>
    <col min="13572" max="13572" width="7.28515625" style="20" customWidth="1"/>
    <col min="13573" max="13573" width="11.140625" style="20" customWidth="1"/>
    <col min="13574" max="13574" width="10.28515625" style="20" customWidth="1"/>
    <col min="13575" max="13575" width="6.5703125" style="20" customWidth="1"/>
    <col min="13576" max="13576" width="10.5703125" style="20" customWidth="1"/>
    <col min="13577" max="13577" width="10.28515625" style="20" customWidth="1"/>
    <col min="13578" max="13824" width="11.42578125" style="20"/>
    <col min="13825" max="13825" width="14.5703125" style="20" customWidth="1"/>
    <col min="13826" max="13826" width="11" style="20" customWidth="1"/>
    <col min="13827" max="13827" width="13.28515625" style="20" bestFit="1" customWidth="1"/>
    <col min="13828" max="13828" width="7.28515625" style="20" customWidth="1"/>
    <col min="13829" max="13829" width="11.140625" style="20" customWidth="1"/>
    <col min="13830" max="13830" width="10.28515625" style="20" customWidth="1"/>
    <col min="13831" max="13831" width="6.5703125" style="20" customWidth="1"/>
    <col min="13832" max="13832" width="10.5703125" style="20" customWidth="1"/>
    <col min="13833" max="13833" width="10.28515625" style="20" customWidth="1"/>
    <col min="13834" max="14080" width="11.42578125" style="20"/>
    <col min="14081" max="14081" width="14.5703125" style="20" customWidth="1"/>
    <col min="14082" max="14082" width="11" style="20" customWidth="1"/>
    <col min="14083" max="14083" width="13.28515625" style="20" bestFit="1" customWidth="1"/>
    <col min="14084" max="14084" width="7.28515625" style="20" customWidth="1"/>
    <col min="14085" max="14085" width="11.140625" style="20" customWidth="1"/>
    <col min="14086" max="14086" width="10.28515625" style="20" customWidth="1"/>
    <col min="14087" max="14087" width="6.5703125" style="20" customWidth="1"/>
    <col min="14088" max="14088" width="10.5703125" style="20" customWidth="1"/>
    <col min="14089" max="14089" width="10.28515625" style="20" customWidth="1"/>
    <col min="14090" max="14336" width="11.42578125" style="20"/>
    <col min="14337" max="14337" width="14.5703125" style="20" customWidth="1"/>
    <col min="14338" max="14338" width="11" style="20" customWidth="1"/>
    <col min="14339" max="14339" width="13.28515625" style="20" bestFit="1" customWidth="1"/>
    <col min="14340" max="14340" width="7.28515625" style="20" customWidth="1"/>
    <col min="14341" max="14341" width="11.140625" style="20" customWidth="1"/>
    <col min="14342" max="14342" width="10.28515625" style="20" customWidth="1"/>
    <col min="14343" max="14343" width="6.5703125" style="20" customWidth="1"/>
    <col min="14344" max="14344" width="10.5703125" style="20" customWidth="1"/>
    <col min="14345" max="14345" width="10.28515625" style="20" customWidth="1"/>
    <col min="14346" max="14592" width="11.42578125" style="20"/>
    <col min="14593" max="14593" width="14.5703125" style="20" customWidth="1"/>
    <col min="14594" max="14594" width="11" style="20" customWidth="1"/>
    <col min="14595" max="14595" width="13.28515625" style="20" bestFit="1" customWidth="1"/>
    <col min="14596" max="14596" width="7.28515625" style="20" customWidth="1"/>
    <col min="14597" max="14597" width="11.140625" style="20" customWidth="1"/>
    <col min="14598" max="14598" width="10.28515625" style="20" customWidth="1"/>
    <col min="14599" max="14599" width="6.5703125" style="20" customWidth="1"/>
    <col min="14600" max="14600" width="10.5703125" style="20" customWidth="1"/>
    <col min="14601" max="14601" width="10.28515625" style="20" customWidth="1"/>
    <col min="14602" max="14848" width="11.42578125" style="20"/>
    <col min="14849" max="14849" width="14.5703125" style="20" customWidth="1"/>
    <col min="14850" max="14850" width="11" style="20" customWidth="1"/>
    <col min="14851" max="14851" width="13.28515625" style="20" bestFit="1" customWidth="1"/>
    <col min="14852" max="14852" width="7.28515625" style="20" customWidth="1"/>
    <col min="14853" max="14853" width="11.140625" style="20" customWidth="1"/>
    <col min="14854" max="14854" width="10.28515625" style="20" customWidth="1"/>
    <col min="14855" max="14855" width="6.5703125" style="20" customWidth="1"/>
    <col min="14856" max="14856" width="10.5703125" style="20" customWidth="1"/>
    <col min="14857" max="14857" width="10.28515625" style="20" customWidth="1"/>
    <col min="14858" max="15104" width="11.42578125" style="20"/>
    <col min="15105" max="15105" width="14.5703125" style="20" customWidth="1"/>
    <col min="15106" max="15106" width="11" style="20" customWidth="1"/>
    <col min="15107" max="15107" width="13.28515625" style="20" bestFit="1" customWidth="1"/>
    <col min="15108" max="15108" width="7.28515625" style="20" customWidth="1"/>
    <col min="15109" max="15109" width="11.140625" style="20" customWidth="1"/>
    <col min="15110" max="15110" width="10.28515625" style="20" customWidth="1"/>
    <col min="15111" max="15111" width="6.5703125" style="20" customWidth="1"/>
    <col min="15112" max="15112" width="10.5703125" style="20" customWidth="1"/>
    <col min="15113" max="15113" width="10.28515625" style="20" customWidth="1"/>
    <col min="15114" max="15360" width="11.42578125" style="20"/>
    <col min="15361" max="15361" width="14.5703125" style="20" customWidth="1"/>
    <col min="15362" max="15362" width="11" style="20" customWidth="1"/>
    <col min="15363" max="15363" width="13.28515625" style="20" bestFit="1" customWidth="1"/>
    <col min="15364" max="15364" width="7.28515625" style="20" customWidth="1"/>
    <col min="15365" max="15365" width="11.140625" style="20" customWidth="1"/>
    <col min="15366" max="15366" width="10.28515625" style="20" customWidth="1"/>
    <col min="15367" max="15367" width="6.5703125" style="20" customWidth="1"/>
    <col min="15368" max="15368" width="10.5703125" style="20" customWidth="1"/>
    <col min="15369" max="15369" width="10.28515625" style="20" customWidth="1"/>
    <col min="15370" max="15616" width="11.42578125" style="20"/>
    <col min="15617" max="15617" width="14.5703125" style="20" customWidth="1"/>
    <col min="15618" max="15618" width="11" style="20" customWidth="1"/>
    <col min="15619" max="15619" width="13.28515625" style="20" bestFit="1" customWidth="1"/>
    <col min="15620" max="15620" width="7.28515625" style="20" customWidth="1"/>
    <col min="15621" max="15621" width="11.140625" style="20" customWidth="1"/>
    <col min="15622" max="15622" width="10.28515625" style="20" customWidth="1"/>
    <col min="15623" max="15623" width="6.5703125" style="20" customWidth="1"/>
    <col min="15624" max="15624" width="10.5703125" style="20" customWidth="1"/>
    <col min="15625" max="15625" width="10.28515625" style="20" customWidth="1"/>
    <col min="15626" max="15872" width="11.42578125" style="20"/>
    <col min="15873" max="15873" width="14.5703125" style="20" customWidth="1"/>
    <col min="15874" max="15874" width="11" style="20" customWidth="1"/>
    <col min="15875" max="15875" width="13.28515625" style="20" bestFit="1" customWidth="1"/>
    <col min="15876" max="15876" width="7.28515625" style="20" customWidth="1"/>
    <col min="15877" max="15877" width="11.140625" style="20" customWidth="1"/>
    <col min="15878" max="15878" width="10.28515625" style="20" customWidth="1"/>
    <col min="15879" max="15879" width="6.5703125" style="20" customWidth="1"/>
    <col min="15880" max="15880" width="10.5703125" style="20" customWidth="1"/>
    <col min="15881" max="15881" width="10.28515625" style="20" customWidth="1"/>
    <col min="15882" max="16128" width="11.42578125" style="20"/>
    <col min="16129" max="16129" width="14.5703125" style="20" customWidth="1"/>
    <col min="16130" max="16130" width="11" style="20" customWidth="1"/>
    <col min="16131" max="16131" width="13.28515625" style="20" bestFit="1" customWidth="1"/>
    <col min="16132" max="16132" width="7.28515625" style="20" customWidth="1"/>
    <col min="16133" max="16133" width="11.140625" style="20" customWidth="1"/>
    <col min="16134" max="16134" width="10.28515625" style="20" customWidth="1"/>
    <col min="16135" max="16135" width="6.5703125" style="20" customWidth="1"/>
    <col min="16136" max="16136" width="10.5703125" style="20" customWidth="1"/>
    <col min="16137" max="16137" width="10.28515625" style="20" customWidth="1"/>
    <col min="16138" max="16384" width="11.42578125" style="20"/>
  </cols>
  <sheetData>
    <row r="1" spans="1:9" ht="36.75" customHeight="1">
      <c r="A1" s="518" t="s">
        <v>148</v>
      </c>
      <c r="B1" s="518"/>
      <c r="C1" s="518"/>
      <c r="D1" s="518"/>
      <c r="E1" s="518"/>
      <c r="F1" s="518"/>
      <c r="G1" s="518"/>
      <c r="H1" s="518"/>
      <c r="I1" s="518"/>
    </row>
    <row r="2" spans="1:9" ht="16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3.5" customHeight="1" thickBot="1">
      <c r="A3" s="22"/>
      <c r="B3" s="22"/>
      <c r="C3" s="22"/>
      <c r="D3" s="22"/>
      <c r="E3" s="22"/>
      <c r="F3" s="519" t="s">
        <v>42</v>
      </c>
      <c r="G3" s="519"/>
      <c r="H3" s="519"/>
      <c r="I3" s="519"/>
    </row>
    <row r="4" spans="1:9" s="23" customFormat="1" ht="27.75" customHeight="1" thickBot="1">
      <c r="A4" s="520" t="s">
        <v>43</v>
      </c>
      <c r="B4" s="522">
        <v>2014</v>
      </c>
      <c r="C4" s="522"/>
      <c r="D4" s="522"/>
      <c r="E4" s="522">
        <v>2015</v>
      </c>
      <c r="F4" s="522"/>
      <c r="G4" s="522"/>
      <c r="H4" s="522" t="s">
        <v>44</v>
      </c>
      <c r="I4" s="522"/>
    </row>
    <row r="5" spans="1:9" s="23" customFormat="1" ht="27.75" customHeight="1" thickBot="1">
      <c r="A5" s="521"/>
      <c r="B5" s="24" t="s">
        <v>45</v>
      </c>
      <c r="C5" s="24" t="s">
        <v>46</v>
      </c>
      <c r="D5" s="24" t="s">
        <v>0</v>
      </c>
      <c r="E5" s="24" t="s">
        <v>45</v>
      </c>
      <c r="F5" s="24" t="s">
        <v>46</v>
      </c>
      <c r="G5" s="24" t="s">
        <v>0</v>
      </c>
      <c r="H5" s="25" t="s">
        <v>45</v>
      </c>
      <c r="I5" s="24" t="s">
        <v>46</v>
      </c>
    </row>
    <row r="6" spans="1:9" ht="18" customHeight="1">
      <c r="A6" s="26" t="s">
        <v>47</v>
      </c>
      <c r="B6" s="15">
        <v>16175066.899999999</v>
      </c>
      <c r="C6" s="15">
        <v>13548947.600000001</v>
      </c>
      <c r="D6" s="15">
        <v>83.764399144463525</v>
      </c>
      <c r="E6" s="15">
        <f>SUM(E7:E30)</f>
        <v>16881099.099999998</v>
      </c>
      <c r="F6" s="15">
        <f>SUM(F7:F30)</f>
        <v>14129255.6</v>
      </c>
      <c r="G6" s="15">
        <f>(F6/E6*100)</f>
        <v>83.698671018405435</v>
      </c>
      <c r="H6" s="15">
        <f>(E6-B6)</f>
        <v>706032.19999999925</v>
      </c>
      <c r="I6" s="15">
        <f>(F6-C6)</f>
        <v>580307.99999999814</v>
      </c>
    </row>
    <row r="7" spans="1:9" ht="15.75" customHeight="1">
      <c r="A7" s="27" t="s">
        <v>1</v>
      </c>
      <c r="B7" s="3">
        <v>269993.2</v>
      </c>
      <c r="C7" s="3">
        <v>195446.1</v>
      </c>
      <c r="D7" s="3">
        <v>72.389267581553909</v>
      </c>
      <c r="E7" s="28">
        <v>261187.5</v>
      </c>
      <c r="F7" s="28">
        <v>212077.5</v>
      </c>
      <c r="G7" s="28">
        <f>F7/E7*100</f>
        <v>81.197415649676955</v>
      </c>
      <c r="H7" s="28">
        <f t="shared" ref="H7:I30" si="0">(E7-B7)</f>
        <v>-8805.7000000000116</v>
      </c>
      <c r="I7" s="28">
        <f t="shared" si="0"/>
        <v>16631.399999999994</v>
      </c>
    </row>
    <row r="8" spans="1:9" ht="15.75" customHeight="1">
      <c r="A8" s="27" t="s">
        <v>2</v>
      </c>
      <c r="B8" s="3">
        <v>285390.8</v>
      </c>
      <c r="C8" s="3">
        <v>229474</v>
      </c>
      <c r="D8" s="3">
        <v>80.406936733769967</v>
      </c>
      <c r="E8" s="28">
        <v>269616.09999999998</v>
      </c>
      <c r="F8" s="28">
        <v>231342.2</v>
      </c>
      <c r="G8" s="28">
        <f t="shared" ref="G8:G30" si="1">F8/E8*100</f>
        <v>85.804297295302476</v>
      </c>
      <c r="H8" s="28">
        <f t="shared" si="0"/>
        <v>-15774.700000000012</v>
      </c>
      <c r="I8" s="28">
        <f t="shared" si="0"/>
        <v>1868.2000000000116</v>
      </c>
    </row>
    <row r="9" spans="1:9" ht="15.75" customHeight="1">
      <c r="A9" s="27" t="s">
        <v>3</v>
      </c>
      <c r="B9" s="3">
        <v>303326.90000000002</v>
      </c>
      <c r="C9" s="3">
        <v>236505.7</v>
      </c>
      <c r="D9" s="3">
        <v>77.970565749361498</v>
      </c>
      <c r="E9" s="28">
        <v>315082.3</v>
      </c>
      <c r="F9" s="28">
        <v>246872.6</v>
      </c>
      <c r="G9" s="28">
        <f t="shared" si="1"/>
        <v>78.351783010343652</v>
      </c>
      <c r="H9" s="28">
        <f t="shared" si="0"/>
        <v>11755.399999999965</v>
      </c>
      <c r="I9" s="28">
        <f t="shared" si="0"/>
        <v>10366.899999999994</v>
      </c>
    </row>
    <row r="10" spans="1:9" ht="15.75" customHeight="1">
      <c r="A10" s="27" t="s">
        <v>4</v>
      </c>
      <c r="B10" s="3">
        <v>325416.59999999998</v>
      </c>
      <c r="C10" s="3">
        <v>234099.1</v>
      </c>
      <c r="D10" s="3">
        <v>71.938278502080109</v>
      </c>
      <c r="E10" s="28">
        <v>317244.2</v>
      </c>
      <c r="F10" s="28">
        <v>240067.1</v>
      </c>
      <c r="G10" s="28">
        <f t="shared" si="1"/>
        <v>75.672652171418733</v>
      </c>
      <c r="H10" s="28">
        <f t="shared" si="0"/>
        <v>-8172.3999999999651</v>
      </c>
      <c r="I10" s="28">
        <f t="shared" si="0"/>
        <v>5968</v>
      </c>
    </row>
    <row r="11" spans="1:9" ht="15.75" customHeight="1">
      <c r="A11" s="27" t="s">
        <v>5</v>
      </c>
      <c r="B11" s="3">
        <v>423133.2</v>
      </c>
      <c r="C11" s="3">
        <v>290832</v>
      </c>
      <c r="D11" s="3">
        <v>68.732966356693353</v>
      </c>
      <c r="E11" s="28">
        <v>410391.3</v>
      </c>
      <c r="F11" s="28">
        <v>310588.7</v>
      </c>
      <c r="G11" s="28">
        <f t="shared" si="1"/>
        <v>75.681112148332588</v>
      </c>
      <c r="H11" s="28">
        <f t="shared" si="0"/>
        <v>-12741.900000000023</v>
      </c>
      <c r="I11" s="28">
        <f t="shared" si="0"/>
        <v>19756.700000000012</v>
      </c>
    </row>
    <row r="12" spans="1:9" ht="15.75" customHeight="1">
      <c r="A12" s="27" t="s">
        <v>6</v>
      </c>
      <c r="B12" s="3">
        <v>387727.2</v>
      </c>
      <c r="C12" s="3">
        <v>302115.59999999998</v>
      </c>
      <c r="D12" s="3">
        <v>77.919630090434708</v>
      </c>
      <c r="E12" s="28">
        <v>390789.1</v>
      </c>
      <c r="F12" s="28">
        <v>315055.2</v>
      </c>
      <c r="G12" s="28">
        <f t="shared" si="1"/>
        <v>80.620262950015757</v>
      </c>
      <c r="H12" s="28">
        <f t="shared" si="0"/>
        <v>3061.8999999999651</v>
      </c>
      <c r="I12" s="28">
        <f t="shared" si="0"/>
        <v>12939.600000000035</v>
      </c>
    </row>
    <row r="13" spans="1:9" ht="15.75" customHeight="1">
      <c r="A13" s="27" t="s">
        <v>7</v>
      </c>
      <c r="B13" s="3">
        <v>376548.6</v>
      </c>
      <c r="C13" s="3">
        <v>345946.1</v>
      </c>
      <c r="D13" s="3">
        <v>91.872895026033817</v>
      </c>
      <c r="E13" s="28">
        <v>383124.4</v>
      </c>
      <c r="F13" s="28">
        <v>318018</v>
      </c>
      <c r="G13" s="28">
        <f t="shared" si="1"/>
        <v>83.006459520719631</v>
      </c>
      <c r="H13" s="28">
        <f t="shared" si="0"/>
        <v>6575.8000000000466</v>
      </c>
      <c r="I13" s="28">
        <f t="shared" si="0"/>
        <v>-27928.099999999977</v>
      </c>
    </row>
    <row r="14" spans="1:9" ht="15.75" customHeight="1">
      <c r="A14" s="27" t="s">
        <v>8</v>
      </c>
      <c r="B14" s="3">
        <v>336026.5</v>
      </c>
      <c r="C14" s="3">
        <v>305406.09999999998</v>
      </c>
      <c r="D14" s="3">
        <v>90.887504408134461</v>
      </c>
      <c r="E14" s="28">
        <v>344009.5</v>
      </c>
      <c r="F14" s="28">
        <v>317306.2</v>
      </c>
      <c r="G14" s="28">
        <f t="shared" si="1"/>
        <v>92.237627158552314</v>
      </c>
      <c r="H14" s="28">
        <f t="shared" si="0"/>
        <v>7983</v>
      </c>
      <c r="I14" s="28">
        <f t="shared" si="0"/>
        <v>11900.100000000035</v>
      </c>
    </row>
    <row r="15" spans="1:9" ht="15.75" customHeight="1">
      <c r="A15" s="27" t="s">
        <v>19</v>
      </c>
      <c r="B15" s="3">
        <v>364630.2</v>
      </c>
      <c r="C15" s="3">
        <v>255808.4</v>
      </c>
      <c r="D15" s="3">
        <v>70.155571315815308</v>
      </c>
      <c r="E15" s="28">
        <v>360302.9</v>
      </c>
      <c r="F15" s="28">
        <v>291117.5</v>
      </c>
      <c r="G15" s="28">
        <f t="shared" si="1"/>
        <v>80.797989691451264</v>
      </c>
      <c r="H15" s="28">
        <f t="shared" si="0"/>
        <v>-4327.2999999999884</v>
      </c>
      <c r="I15" s="28">
        <f t="shared" si="0"/>
        <v>35309.100000000006</v>
      </c>
    </row>
    <row r="16" spans="1:9" ht="16.5" customHeight="1">
      <c r="A16" s="27" t="s">
        <v>9</v>
      </c>
      <c r="B16" s="3">
        <v>549330.1</v>
      </c>
      <c r="C16" s="3">
        <v>471947.8</v>
      </c>
      <c r="D16" s="3">
        <v>85.913333349110118</v>
      </c>
      <c r="E16" s="28">
        <v>563466.1</v>
      </c>
      <c r="F16" s="28">
        <v>478218.3</v>
      </c>
      <c r="G16" s="28">
        <f t="shared" si="1"/>
        <v>84.870820090152719</v>
      </c>
      <c r="H16" s="28">
        <f t="shared" si="0"/>
        <v>14136</v>
      </c>
      <c r="I16" s="28">
        <f t="shared" si="0"/>
        <v>6270.5</v>
      </c>
    </row>
    <row r="17" spans="1:9" ht="15.75" customHeight="1">
      <c r="A17" s="27" t="s">
        <v>10</v>
      </c>
      <c r="B17" s="3">
        <v>326183</v>
      </c>
      <c r="C17" s="3">
        <v>266807.40000000002</v>
      </c>
      <c r="D17" s="3">
        <v>81.796844102850258</v>
      </c>
      <c r="E17" s="28">
        <v>334487.40000000002</v>
      </c>
      <c r="F17" s="28">
        <v>290081.2</v>
      </c>
      <c r="G17" s="28">
        <f t="shared" si="1"/>
        <v>86.724103807796652</v>
      </c>
      <c r="H17" s="28">
        <f t="shared" si="0"/>
        <v>8304.4000000000233</v>
      </c>
      <c r="I17" s="28">
        <f t="shared" si="0"/>
        <v>23273.799999999988</v>
      </c>
    </row>
    <row r="18" spans="1:9" ht="15.75" customHeight="1">
      <c r="A18" s="27" t="s">
        <v>11</v>
      </c>
      <c r="B18" s="3">
        <v>309916</v>
      </c>
      <c r="C18" s="3">
        <v>237892.8</v>
      </c>
      <c r="D18" s="3">
        <v>76.76041249887065</v>
      </c>
      <c r="E18" s="28">
        <v>298170.09999999998</v>
      </c>
      <c r="F18" s="28">
        <v>236641.9</v>
      </c>
      <c r="G18" s="28">
        <f t="shared" si="1"/>
        <v>79.364731742049258</v>
      </c>
      <c r="H18" s="28">
        <f t="shared" si="0"/>
        <v>-11745.900000000023</v>
      </c>
      <c r="I18" s="28">
        <f t="shared" si="0"/>
        <v>-1250.8999999999942</v>
      </c>
    </row>
    <row r="19" spans="1:9" ht="15.75" customHeight="1">
      <c r="A19" s="27" t="s">
        <v>12</v>
      </c>
      <c r="B19" s="3">
        <v>285655.8</v>
      </c>
      <c r="C19" s="3">
        <v>229959.5</v>
      </c>
      <c r="D19" s="3">
        <v>80.502303821592278</v>
      </c>
      <c r="E19" s="28">
        <v>291269.2</v>
      </c>
      <c r="F19" s="28">
        <v>226432.1</v>
      </c>
      <c r="G19" s="28">
        <f t="shared" si="1"/>
        <v>77.739802217330222</v>
      </c>
      <c r="H19" s="28">
        <f t="shared" si="0"/>
        <v>5613.4000000000233</v>
      </c>
      <c r="I19" s="28">
        <f t="shared" si="0"/>
        <v>-3527.3999999999942</v>
      </c>
    </row>
    <row r="20" spans="1:9" ht="15.75" customHeight="1">
      <c r="A20" s="27" t="s">
        <v>13</v>
      </c>
      <c r="B20" s="3">
        <v>401520.1</v>
      </c>
      <c r="C20" s="3">
        <v>319244.5</v>
      </c>
      <c r="D20" s="3">
        <v>79.508971032832491</v>
      </c>
      <c r="E20" s="28">
        <v>411029.3</v>
      </c>
      <c r="F20" s="28">
        <v>336264.1</v>
      </c>
      <c r="G20" s="28">
        <f t="shared" si="1"/>
        <v>81.81025051012179</v>
      </c>
      <c r="H20" s="28">
        <f t="shared" si="0"/>
        <v>9509.2000000000116</v>
      </c>
      <c r="I20" s="28">
        <f t="shared" si="0"/>
        <v>17019.599999999977</v>
      </c>
    </row>
    <row r="21" spans="1:9" ht="15.75" customHeight="1">
      <c r="A21" s="27" t="s">
        <v>48</v>
      </c>
      <c r="B21" s="3">
        <v>269281.59999999998</v>
      </c>
      <c r="C21" s="3">
        <v>202872.2</v>
      </c>
      <c r="D21" s="3">
        <v>75.338307556104837</v>
      </c>
      <c r="E21" s="28">
        <v>274420</v>
      </c>
      <c r="F21" s="28">
        <v>203405</v>
      </c>
      <c r="G21" s="28">
        <f t="shared" si="1"/>
        <v>74.121784126521391</v>
      </c>
      <c r="H21" s="28">
        <f t="shared" si="0"/>
        <v>5138.4000000000233</v>
      </c>
      <c r="I21" s="28">
        <f t="shared" si="0"/>
        <v>532.79999999998836</v>
      </c>
    </row>
    <row r="22" spans="1:9" ht="15.75" customHeight="1">
      <c r="A22" s="27" t="s">
        <v>16</v>
      </c>
      <c r="B22" s="3">
        <v>346061.6</v>
      </c>
      <c r="C22" s="3">
        <v>276816.40000000002</v>
      </c>
      <c r="D22" s="3">
        <v>79.990498801369483</v>
      </c>
      <c r="E22" s="28">
        <v>358260.1</v>
      </c>
      <c r="F22" s="28">
        <v>303894</v>
      </c>
      <c r="G22" s="28">
        <f t="shared" si="1"/>
        <v>84.824963762361477</v>
      </c>
      <c r="H22" s="28">
        <f t="shared" si="0"/>
        <v>12198.5</v>
      </c>
      <c r="I22" s="28">
        <f t="shared" si="0"/>
        <v>27077.599999999977</v>
      </c>
    </row>
    <row r="23" spans="1:9" ht="15.75" customHeight="1">
      <c r="A23" s="27" t="s">
        <v>20</v>
      </c>
      <c r="B23" s="3">
        <v>218558.6</v>
      </c>
      <c r="C23" s="3">
        <v>184972.79999999999</v>
      </c>
      <c r="D23" s="3">
        <v>84.633045782687105</v>
      </c>
      <c r="E23" s="28">
        <v>235928.3</v>
      </c>
      <c r="F23" s="28">
        <v>193105.1</v>
      </c>
      <c r="G23" s="28">
        <f t="shared" si="1"/>
        <v>81.849061770037764</v>
      </c>
      <c r="H23" s="28">
        <f t="shared" si="0"/>
        <v>17369.699999999983</v>
      </c>
      <c r="I23" s="28">
        <f t="shared" si="0"/>
        <v>8132.3000000000175</v>
      </c>
    </row>
    <row r="24" spans="1:9" ht="15.75" customHeight="1">
      <c r="A24" s="27" t="s">
        <v>49</v>
      </c>
      <c r="B24" s="3">
        <v>398532.4</v>
      </c>
      <c r="C24" s="3">
        <v>322462.7</v>
      </c>
      <c r="D24" s="3">
        <v>80.912543120709884</v>
      </c>
      <c r="E24" s="28">
        <v>385678.3</v>
      </c>
      <c r="F24" s="28">
        <v>325146.8</v>
      </c>
      <c r="G24" s="28">
        <f t="shared" si="1"/>
        <v>84.305183879933097</v>
      </c>
      <c r="H24" s="28">
        <f t="shared" si="0"/>
        <v>-12854.100000000035</v>
      </c>
      <c r="I24" s="28">
        <f t="shared" si="0"/>
        <v>2684.0999999999767</v>
      </c>
    </row>
    <row r="25" spans="1:9" ht="15.75" customHeight="1">
      <c r="A25" s="27" t="s">
        <v>50</v>
      </c>
      <c r="B25" s="3">
        <v>256732.4</v>
      </c>
      <c r="C25" s="3">
        <v>200184.1</v>
      </c>
      <c r="D25" s="3">
        <v>77.973835791664797</v>
      </c>
      <c r="E25" s="28">
        <v>270076.3</v>
      </c>
      <c r="F25" s="28">
        <v>216884.2</v>
      </c>
      <c r="G25" s="28">
        <f t="shared" si="1"/>
        <v>80.304787943259001</v>
      </c>
      <c r="H25" s="28">
        <f t="shared" si="0"/>
        <v>13343.899999999994</v>
      </c>
      <c r="I25" s="28">
        <f t="shared" si="0"/>
        <v>16700.100000000006</v>
      </c>
    </row>
    <row r="26" spans="1:9" ht="15.75" customHeight="1">
      <c r="A26" s="27" t="s">
        <v>14</v>
      </c>
      <c r="B26" s="3">
        <v>455558.3</v>
      </c>
      <c r="C26" s="3">
        <v>359248.7</v>
      </c>
      <c r="D26" s="3">
        <v>78.858995654343261</v>
      </c>
      <c r="E26" s="28">
        <v>482355</v>
      </c>
      <c r="F26" s="28">
        <v>341403.9</v>
      </c>
      <c r="G26" s="28">
        <f t="shared" si="1"/>
        <v>70.778555213483855</v>
      </c>
      <c r="H26" s="28">
        <f t="shared" si="0"/>
        <v>26796.700000000012</v>
      </c>
      <c r="I26" s="28">
        <f t="shared" si="0"/>
        <v>-17844.799999999988</v>
      </c>
    </row>
    <row r="27" spans="1:9" ht="15.75" customHeight="1">
      <c r="A27" s="27" t="s">
        <v>51</v>
      </c>
      <c r="B27" s="3">
        <v>281825.90000000002</v>
      </c>
      <c r="C27" s="3">
        <v>233162</v>
      </c>
      <c r="D27" s="3">
        <v>82.73263741905906</v>
      </c>
      <c r="E27" s="28">
        <v>291074.7</v>
      </c>
      <c r="F27" s="28">
        <v>252195</v>
      </c>
      <c r="G27" s="28">
        <f t="shared" si="1"/>
        <v>86.642707181352407</v>
      </c>
      <c r="H27" s="28">
        <f t="shared" si="0"/>
        <v>9248.7999999999884</v>
      </c>
      <c r="I27" s="28">
        <f t="shared" si="0"/>
        <v>19033</v>
      </c>
    </row>
    <row r="28" spans="1:9" ht="15.75" customHeight="1">
      <c r="A28" s="27" t="s">
        <v>52</v>
      </c>
      <c r="B28" s="3">
        <v>304013.8</v>
      </c>
      <c r="C28" s="3">
        <v>244319.4</v>
      </c>
      <c r="D28" s="3">
        <v>80.364575555451751</v>
      </c>
      <c r="E28" s="28">
        <v>315534.09999999998</v>
      </c>
      <c r="F28" s="28">
        <v>236207.1</v>
      </c>
      <c r="G28" s="28">
        <f t="shared" si="1"/>
        <v>74.859452591653337</v>
      </c>
      <c r="H28" s="28">
        <f t="shared" si="0"/>
        <v>11520.299999999988</v>
      </c>
      <c r="I28" s="28">
        <f t="shared" si="0"/>
        <v>-8112.2999999999884</v>
      </c>
    </row>
    <row r="29" spans="1:9" ht="15.75" customHeight="1">
      <c r="A29" s="27" t="s">
        <v>15</v>
      </c>
      <c r="B29" s="3">
        <v>264922</v>
      </c>
      <c r="C29" s="3">
        <v>240459.3</v>
      </c>
      <c r="D29" s="3">
        <v>90.766074542695591</v>
      </c>
      <c r="E29" s="28">
        <v>276819.09999999998</v>
      </c>
      <c r="F29" s="28">
        <v>263232.2</v>
      </c>
      <c r="G29" s="28">
        <f t="shared" si="1"/>
        <v>95.091776542875849</v>
      </c>
      <c r="H29" s="28">
        <f t="shared" si="0"/>
        <v>11897.099999999977</v>
      </c>
      <c r="I29" s="28">
        <f t="shared" si="0"/>
        <v>22772.900000000023</v>
      </c>
    </row>
    <row r="30" spans="1:9" ht="15.75" customHeight="1" thickBot="1">
      <c r="A30" s="29" t="s">
        <v>17</v>
      </c>
      <c r="B30" s="4">
        <v>8434782.0999999996</v>
      </c>
      <c r="C30" s="4">
        <v>7362964.9000000004</v>
      </c>
      <c r="D30" s="4">
        <v>87.292888099622644</v>
      </c>
      <c r="E30" s="30">
        <v>9040783.8000000007</v>
      </c>
      <c r="F30" s="30">
        <v>7743699.7000000002</v>
      </c>
      <c r="G30" s="30">
        <f t="shared" si="1"/>
        <v>85.652968495939476</v>
      </c>
      <c r="H30" s="30">
        <f t="shared" si="0"/>
        <v>606001.70000000112</v>
      </c>
      <c r="I30" s="30">
        <f t="shared" si="0"/>
        <v>380734.79999999981</v>
      </c>
    </row>
    <row r="31" spans="1:9" s="31" customFormat="1" ht="19.5" customHeight="1"/>
    <row r="34" spans="2:4" ht="17.25" customHeight="1">
      <c r="D34" s="32"/>
    </row>
    <row r="35" spans="2:4">
      <c r="D35" s="32"/>
    </row>
    <row r="41" spans="2:4">
      <c r="C41" s="20">
        <v>2014</v>
      </c>
      <c r="D41" s="20">
        <v>2015</v>
      </c>
    </row>
    <row r="42" spans="2:4" ht="13.5" thickBot="1">
      <c r="B42" s="20" t="s">
        <v>53</v>
      </c>
      <c r="C42" s="33">
        <v>16175066.899999999</v>
      </c>
      <c r="D42" s="33">
        <v>16881099.099999998</v>
      </c>
    </row>
    <row r="43" spans="2:4" ht="13.5" thickBot="1">
      <c r="B43" s="20" t="s">
        <v>54</v>
      </c>
      <c r="C43" s="33">
        <v>13548947.600000001</v>
      </c>
      <c r="D43" s="34">
        <v>14129255.6</v>
      </c>
    </row>
  </sheetData>
  <mergeCells count="6">
    <mergeCell ref="A1:I1"/>
    <mergeCell ref="F3:I3"/>
    <mergeCell ref="A4:A5"/>
    <mergeCell ref="B4:D4"/>
    <mergeCell ref="E4:G4"/>
    <mergeCell ref="H4:I4"/>
  </mergeCells>
  <printOptions horizontalCentered="1"/>
  <pageMargins left="0.17" right="0.17" top="0.37" bottom="0.5" header="0" footer="0.5"/>
  <pageSetup paperSize="9" scale="90" orientation="portrait" r:id="rId1"/>
  <headerFooter alignWithMargins="0">
    <oddFooter>&amp;R56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A33" sqref="A33"/>
    </sheetView>
  </sheetViews>
  <sheetFormatPr defaultColWidth="11.42578125" defaultRowHeight="12.75"/>
  <cols>
    <col min="1" max="1" width="25.28515625" style="20" customWidth="1"/>
    <col min="2" max="2" width="18.85546875" style="20" customWidth="1"/>
    <col min="3" max="4" width="16.42578125" style="20" customWidth="1"/>
    <col min="5" max="256" width="11.42578125" style="20"/>
    <col min="257" max="257" width="25.28515625" style="20" customWidth="1"/>
    <col min="258" max="258" width="18.85546875" style="20" customWidth="1"/>
    <col min="259" max="260" width="16.42578125" style="20" customWidth="1"/>
    <col min="261" max="512" width="11.42578125" style="20"/>
    <col min="513" max="513" width="25.28515625" style="20" customWidth="1"/>
    <col min="514" max="514" width="18.85546875" style="20" customWidth="1"/>
    <col min="515" max="516" width="16.42578125" style="20" customWidth="1"/>
    <col min="517" max="768" width="11.42578125" style="20"/>
    <col min="769" max="769" width="25.28515625" style="20" customWidth="1"/>
    <col min="770" max="770" width="18.85546875" style="20" customWidth="1"/>
    <col min="771" max="772" width="16.42578125" style="20" customWidth="1"/>
    <col min="773" max="1024" width="11.42578125" style="20"/>
    <col min="1025" max="1025" width="25.28515625" style="20" customWidth="1"/>
    <col min="1026" max="1026" width="18.85546875" style="20" customWidth="1"/>
    <col min="1027" max="1028" width="16.42578125" style="20" customWidth="1"/>
    <col min="1029" max="1280" width="11.42578125" style="20"/>
    <col min="1281" max="1281" width="25.28515625" style="20" customWidth="1"/>
    <col min="1282" max="1282" width="18.85546875" style="20" customWidth="1"/>
    <col min="1283" max="1284" width="16.42578125" style="20" customWidth="1"/>
    <col min="1285" max="1536" width="11.42578125" style="20"/>
    <col min="1537" max="1537" width="25.28515625" style="20" customWidth="1"/>
    <col min="1538" max="1538" width="18.85546875" style="20" customWidth="1"/>
    <col min="1539" max="1540" width="16.42578125" style="20" customWidth="1"/>
    <col min="1541" max="1792" width="11.42578125" style="20"/>
    <col min="1793" max="1793" width="25.28515625" style="20" customWidth="1"/>
    <col min="1794" max="1794" width="18.85546875" style="20" customWidth="1"/>
    <col min="1795" max="1796" width="16.42578125" style="20" customWidth="1"/>
    <col min="1797" max="2048" width="11.42578125" style="20"/>
    <col min="2049" max="2049" width="25.28515625" style="20" customWidth="1"/>
    <col min="2050" max="2050" width="18.85546875" style="20" customWidth="1"/>
    <col min="2051" max="2052" width="16.42578125" style="20" customWidth="1"/>
    <col min="2053" max="2304" width="11.42578125" style="20"/>
    <col min="2305" max="2305" width="25.28515625" style="20" customWidth="1"/>
    <col min="2306" max="2306" width="18.85546875" style="20" customWidth="1"/>
    <col min="2307" max="2308" width="16.42578125" style="20" customWidth="1"/>
    <col min="2309" max="2560" width="11.42578125" style="20"/>
    <col min="2561" max="2561" width="25.28515625" style="20" customWidth="1"/>
    <col min="2562" max="2562" width="18.85546875" style="20" customWidth="1"/>
    <col min="2563" max="2564" width="16.42578125" style="20" customWidth="1"/>
    <col min="2565" max="2816" width="11.42578125" style="20"/>
    <col min="2817" max="2817" width="25.28515625" style="20" customWidth="1"/>
    <col min="2818" max="2818" width="18.85546875" style="20" customWidth="1"/>
    <col min="2819" max="2820" width="16.42578125" style="20" customWidth="1"/>
    <col min="2821" max="3072" width="11.42578125" style="20"/>
    <col min="3073" max="3073" width="25.28515625" style="20" customWidth="1"/>
    <col min="3074" max="3074" width="18.85546875" style="20" customWidth="1"/>
    <col min="3075" max="3076" width="16.42578125" style="20" customWidth="1"/>
    <col min="3077" max="3328" width="11.42578125" style="20"/>
    <col min="3329" max="3329" width="25.28515625" style="20" customWidth="1"/>
    <col min="3330" max="3330" width="18.85546875" style="20" customWidth="1"/>
    <col min="3331" max="3332" width="16.42578125" style="20" customWidth="1"/>
    <col min="3333" max="3584" width="11.42578125" style="20"/>
    <col min="3585" max="3585" width="25.28515625" style="20" customWidth="1"/>
    <col min="3586" max="3586" width="18.85546875" style="20" customWidth="1"/>
    <col min="3587" max="3588" width="16.42578125" style="20" customWidth="1"/>
    <col min="3589" max="3840" width="11.42578125" style="20"/>
    <col min="3841" max="3841" width="25.28515625" style="20" customWidth="1"/>
    <col min="3842" max="3842" width="18.85546875" style="20" customWidth="1"/>
    <col min="3843" max="3844" width="16.42578125" style="20" customWidth="1"/>
    <col min="3845" max="4096" width="11.42578125" style="20"/>
    <col min="4097" max="4097" width="25.28515625" style="20" customWidth="1"/>
    <col min="4098" max="4098" width="18.85546875" style="20" customWidth="1"/>
    <col min="4099" max="4100" width="16.42578125" style="20" customWidth="1"/>
    <col min="4101" max="4352" width="11.42578125" style="20"/>
    <col min="4353" max="4353" width="25.28515625" style="20" customWidth="1"/>
    <col min="4354" max="4354" width="18.85546875" style="20" customWidth="1"/>
    <col min="4355" max="4356" width="16.42578125" style="20" customWidth="1"/>
    <col min="4357" max="4608" width="11.42578125" style="20"/>
    <col min="4609" max="4609" width="25.28515625" style="20" customWidth="1"/>
    <col min="4610" max="4610" width="18.85546875" style="20" customWidth="1"/>
    <col min="4611" max="4612" width="16.42578125" style="20" customWidth="1"/>
    <col min="4613" max="4864" width="11.42578125" style="20"/>
    <col min="4865" max="4865" width="25.28515625" style="20" customWidth="1"/>
    <col min="4866" max="4866" width="18.85546875" style="20" customWidth="1"/>
    <col min="4867" max="4868" width="16.42578125" style="20" customWidth="1"/>
    <col min="4869" max="5120" width="11.42578125" style="20"/>
    <col min="5121" max="5121" width="25.28515625" style="20" customWidth="1"/>
    <col min="5122" max="5122" width="18.85546875" style="20" customWidth="1"/>
    <col min="5123" max="5124" width="16.42578125" style="20" customWidth="1"/>
    <col min="5125" max="5376" width="11.42578125" style="20"/>
    <col min="5377" max="5377" width="25.28515625" style="20" customWidth="1"/>
    <col min="5378" max="5378" width="18.85546875" style="20" customWidth="1"/>
    <col min="5379" max="5380" width="16.42578125" style="20" customWidth="1"/>
    <col min="5381" max="5632" width="11.42578125" style="20"/>
    <col min="5633" max="5633" width="25.28515625" style="20" customWidth="1"/>
    <col min="5634" max="5634" width="18.85546875" style="20" customWidth="1"/>
    <col min="5635" max="5636" width="16.42578125" style="20" customWidth="1"/>
    <col min="5637" max="5888" width="11.42578125" style="20"/>
    <col min="5889" max="5889" width="25.28515625" style="20" customWidth="1"/>
    <col min="5890" max="5890" width="18.85546875" style="20" customWidth="1"/>
    <col min="5891" max="5892" width="16.42578125" style="20" customWidth="1"/>
    <col min="5893" max="6144" width="11.42578125" style="20"/>
    <col min="6145" max="6145" width="25.28515625" style="20" customWidth="1"/>
    <col min="6146" max="6146" width="18.85546875" style="20" customWidth="1"/>
    <col min="6147" max="6148" width="16.42578125" style="20" customWidth="1"/>
    <col min="6149" max="6400" width="11.42578125" style="20"/>
    <col min="6401" max="6401" width="25.28515625" style="20" customWidth="1"/>
    <col min="6402" max="6402" width="18.85546875" style="20" customWidth="1"/>
    <col min="6403" max="6404" width="16.42578125" style="20" customWidth="1"/>
    <col min="6405" max="6656" width="11.42578125" style="20"/>
    <col min="6657" max="6657" width="25.28515625" style="20" customWidth="1"/>
    <col min="6658" max="6658" width="18.85546875" style="20" customWidth="1"/>
    <col min="6659" max="6660" width="16.42578125" style="20" customWidth="1"/>
    <col min="6661" max="6912" width="11.42578125" style="20"/>
    <col min="6913" max="6913" width="25.28515625" style="20" customWidth="1"/>
    <col min="6914" max="6914" width="18.85546875" style="20" customWidth="1"/>
    <col min="6915" max="6916" width="16.42578125" style="20" customWidth="1"/>
    <col min="6917" max="7168" width="11.42578125" style="20"/>
    <col min="7169" max="7169" width="25.28515625" style="20" customWidth="1"/>
    <col min="7170" max="7170" width="18.85546875" style="20" customWidth="1"/>
    <col min="7171" max="7172" width="16.42578125" style="20" customWidth="1"/>
    <col min="7173" max="7424" width="11.42578125" style="20"/>
    <col min="7425" max="7425" width="25.28515625" style="20" customWidth="1"/>
    <col min="7426" max="7426" width="18.85546875" style="20" customWidth="1"/>
    <col min="7427" max="7428" width="16.42578125" style="20" customWidth="1"/>
    <col min="7429" max="7680" width="11.42578125" style="20"/>
    <col min="7681" max="7681" width="25.28515625" style="20" customWidth="1"/>
    <col min="7682" max="7682" width="18.85546875" style="20" customWidth="1"/>
    <col min="7683" max="7684" width="16.42578125" style="20" customWidth="1"/>
    <col min="7685" max="7936" width="11.42578125" style="20"/>
    <col min="7937" max="7937" width="25.28515625" style="20" customWidth="1"/>
    <col min="7938" max="7938" width="18.85546875" style="20" customWidth="1"/>
    <col min="7939" max="7940" width="16.42578125" style="20" customWidth="1"/>
    <col min="7941" max="8192" width="11.42578125" style="20"/>
    <col min="8193" max="8193" width="25.28515625" style="20" customWidth="1"/>
    <col min="8194" max="8194" width="18.85546875" style="20" customWidth="1"/>
    <col min="8195" max="8196" width="16.42578125" style="20" customWidth="1"/>
    <col min="8197" max="8448" width="11.42578125" style="20"/>
    <col min="8449" max="8449" width="25.28515625" style="20" customWidth="1"/>
    <col min="8450" max="8450" width="18.85546875" style="20" customWidth="1"/>
    <col min="8451" max="8452" width="16.42578125" style="20" customWidth="1"/>
    <col min="8453" max="8704" width="11.42578125" style="20"/>
    <col min="8705" max="8705" width="25.28515625" style="20" customWidth="1"/>
    <col min="8706" max="8706" width="18.85546875" style="20" customWidth="1"/>
    <col min="8707" max="8708" width="16.42578125" style="20" customWidth="1"/>
    <col min="8709" max="8960" width="11.42578125" style="20"/>
    <col min="8961" max="8961" width="25.28515625" style="20" customWidth="1"/>
    <col min="8962" max="8962" width="18.85546875" style="20" customWidth="1"/>
    <col min="8963" max="8964" width="16.42578125" style="20" customWidth="1"/>
    <col min="8965" max="9216" width="11.42578125" style="20"/>
    <col min="9217" max="9217" width="25.28515625" style="20" customWidth="1"/>
    <col min="9218" max="9218" width="18.85546875" style="20" customWidth="1"/>
    <col min="9219" max="9220" width="16.42578125" style="20" customWidth="1"/>
    <col min="9221" max="9472" width="11.42578125" style="20"/>
    <col min="9473" max="9473" width="25.28515625" style="20" customWidth="1"/>
    <col min="9474" max="9474" width="18.85546875" style="20" customWidth="1"/>
    <col min="9475" max="9476" width="16.42578125" style="20" customWidth="1"/>
    <col min="9477" max="9728" width="11.42578125" style="20"/>
    <col min="9729" max="9729" width="25.28515625" style="20" customWidth="1"/>
    <col min="9730" max="9730" width="18.85546875" style="20" customWidth="1"/>
    <col min="9731" max="9732" width="16.42578125" style="20" customWidth="1"/>
    <col min="9733" max="9984" width="11.42578125" style="20"/>
    <col min="9985" max="9985" width="25.28515625" style="20" customWidth="1"/>
    <col min="9986" max="9986" width="18.85546875" style="20" customWidth="1"/>
    <col min="9987" max="9988" width="16.42578125" style="20" customWidth="1"/>
    <col min="9989" max="10240" width="11.42578125" style="20"/>
    <col min="10241" max="10241" width="25.28515625" style="20" customWidth="1"/>
    <col min="10242" max="10242" width="18.85546875" style="20" customWidth="1"/>
    <col min="10243" max="10244" width="16.42578125" style="20" customWidth="1"/>
    <col min="10245" max="10496" width="11.42578125" style="20"/>
    <col min="10497" max="10497" width="25.28515625" style="20" customWidth="1"/>
    <col min="10498" max="10498" width="18.85546875" style="20" customWidth="1"/>
    <col min="10499" max="10500" width="16.42578125" style="20" customWidth="1"/>
    <col min="10501" max="10752" width="11.42578125" style="20"/>
    <col min="10753" max="10753" width="25.28515625" style="20" customWidth="1"/>
    <col min="10754" max="10754" width="18.85546875" style="20" customWidth="1"/>
    <col min="10755" max="10756" width="16.42578125" style="20" customWidth="1"/>
    <col min="10757" max="11008" width="11.42578125" style="20"/>
    <col min="11009" max="11009" width="25.28515625" style="20" customWidth="1"/>
    <col min="11010" max="11010" width="18.85546875" style="20" customWidth="1"/>
    <col min="11011" max="11012" width="16.42578125" style="20" customWidth="1"/>
    <col min="11013" max="11264" width="11.42578125" style="20"/>
    <col min="11265" max="11265" width="25.28515625" style="20" customWidth="1"/>
    <col min="11266" max="11266" width="18.85546875" style="20" customWidth="1"/>
    <col min="11267" max="11268" width="16.42578125" style="20" customWidth="1"/>
    <col min="11269" max="11520" width="11.42578125" style="20"/>
    <col min="11521" max="11521" width="25.28515625" style="20" customWidth="1"/>
    <col min="11522" max="11522" width="18.85546875" style="20" customWidth="1"/>
    <col min="11523" max="11524" width="16.42578125" style="20" customWidth="1"/>
    <col min="11525" max="11776" width="11.42578125" style="20"/>
    <col min="11777" max="11777" width="25.28515625" style="20" customWidth="1"/>
    <col min="11778" max="11778" width="18.85546875" style="20" customWidth="1"/>
    <col min="11779" max="11780" width="16.42578125" style="20" customWidth="1"/>
    <col min="11781" max="12032" width="11.42578125" style="20"/>
    <col min="12033" max="12033" width="25.28515625" style="20" customWidth="1"/>
    <col min="12034" max="12034" width="18.85546875" style="20" customWidth="1"/>
    <col min="12035" max="12036" width="16.42578125" style="20" customWidth="1"/>
    <col min="12037" max="12288" width="11.42578125" style="20"/>
    <col min="12289" max="12289" width="25.28515625" style="20" customWidth="1"/>
    <col min="12290" max="12290" width="18.85546875" style="20" customWidth="1"/>
    <col min="12291" max="12292" width="16.42578125" style="20" customWidth="1"/>
    <col min="12293" max="12544" width="11.42578125" style="20"/>
    <col min="12545" max="12545" width="25.28515625" style="20" customWidth="1"/>
    <col min="12546" max="12546" width="18.85546875" style="20" customWidth="1"/>
    <col min="12547" max="12548" width="16.42578125" style="20" customWidth="1"/>
    <col min="12549" max="12800" width="11.42578125" style="20"/>
    <col min="12801" max="12801" width="25.28515625" style="20" customWidth="1"/>
    <col min="12802" max="12802" width="18.85546875" style="20" customWidth="1"/>
    <col min="12803" max="12804" width="16.42578125" style="20" customWidth="1"/>
    <col min="12805" max="13056" width="11.42578125" style="20"/>
    <col min="13057" max="13057" width="25.28515625" style="20" customWidth="1"/>
    <col min="13058" max="13058" width="18.85546875" style="20" customWidth="1"/>
    <col min="13059" max="13060" width="16.42578125" style="20" customWidth="1"/>
    <col min="13061" max="13312" width="11.42578125" style="20"/>
    <col min="13313" max="13313" width="25.28515625" style="20" customWidth="1"/>
    <col min="13314" max="13314" width="18.85546875" style="20" customWidth="1"/>
    <col min="13315" max="13316" width="16.42578125" style="20" customWidth="1"/>
    <col min="13317" max="13568" width="11.42578125" style="20"/>
    <col min="13569" max="13569" width="25.28515625" style="20" customWidth="1"/>
    <col min="13570" max="13570" width="18.85546875" style="20" customWidth="1"/>
    <col min="13571" max="13572" width="16.42578125" style="20" customWidth="1"/>
    <col min="13573" max="13824" width="11.42578125" style="20"/>
    <col min="13825" max="13825" width="25.28515625" style="20" customWidth="1"/>
    <col min="13826" max="13826" width="18.85546875" style="20" customWidth="1"/>
    <col min="13827" max="13828" width="16.42578125" style="20" customWidth="1"/>
    <col min="13829" max="14080" width="11.42578125" style="20"/>
    <col min="14081" max="14081" width="25.28515625" style="20" customWidth="1"/>
    <col min="14082" max="14082" width="18.85546875" style="20" customWidth="1"/>
    <col min="14083" max="14084" width="16.42578125" style="20" customWidth="1"/>
    <col min="14085" max="14336" width="11.42578125" style="20"/>
    <col min="14337" max="14337" width="25.28515625" style="20" customWidth="1"/>
    <col min="14338" max="14338" width="18.85546875" style="20" customWidth="1"/>
    <col min="14339" max="14340" width="16.42578125" style="20" customWidth="1"/>
    <col min="14341" max="14592" width="11.42578125" style="20"/>
    <col min="14593" max="14593" width="25.28515625" style="20" customWidth="1"/>
    <col min="14594" max="14594" width="18.85546875" style="20" customWidth="1"/>
    <col min="14595" max="14596" width="16.42578125" style="20" customWidth="1"/>
    <col min="14597" max="14848" width="11.42578125" style="20"/>
    <col min="14849" max="14849" width="25.28515625" style="20" customWidth="1"/>
    <col min="14850" max="14850" width="18.85546875" style="20" customWidth="1"/>
    <col min="14851" max="14852" width="16.42578125" style="20" customWidth="1"/>
    <col min="14853" max="15104" width="11.42578125" style="20"/>
    <col min="15105" max="15105" width="25.28515625" style="20" customWidth="1"/>
    <col min="15106" max="15106" width="18.85546875" style="20" customWidth="1"/>
    <col min="15107" max="15108" width="16.42578125" style="20" customWidth="1"/>
    <col min="15109" max="15360" width="11.42578125" style="20"/>
    <col min="15361" max="15361" width="25.28515625" style="20" customWidth="1"/>
    <col min="15362" max="15362" width="18.85546875" style="20" customWidth="1"/>
    <col min="15363" max="15364" width="16.42578125" style="20" customWidth="1"/>
    <col min="15365" max="15616" width="11.42578125" style="20"/>
    <col min="15617" max="15617" width="25.28515625" style="20" customWidth="1"/>
    <col min="15618" max="15618" width="18.85546875" style="20" customWidth="1"/>
    <col min="15619" max="15620" width="16.42578125" style="20" customWidth="1"/>
    <col min="15621" max="15872" width="11.42578125" style="20"/>
    <col min="15873" max="15873" width="25.28515625" style="20" customWidth="1"/>
    <col min="15874" max="15874" width="18.85546875" style="20" customWidth="1"/>
    <col min="15875" max="15876" width="16.42578125" style="20" customWidth="1"/>
    <col min="15877" max="16128" width="11.42578125" style="20"/>
    <col min="16129" max="16129" width="25.28515625" style="20" customWidth="1"/>
    <col min="16130" max="16130" width="18.85546875" style="20" customWidth="1"/>
    <col min="16131" max="16132" width="16.42578125" style="20" customWidth="1"/>
    <col min="16133" max="16384" width="11.42578125" style="20"/>
  </cols>
  <sheetData>
    <row r="1" spans="1:4">
      <c r="A1" s="523" t="s">
        <v>55</v>
      </c>
      <c r="B1" s="523"/>
      <c r="C1" s="523"/>
      <c r="D1" s="523"/>
    </row>
    <row r="2" spans="1:4" ht="12.75" customHeight="1">
      <c r="A2" s="524" t="s">
        <v>56</v>
      </c>
      <c r="B2" s="524"/>
      <c r="C2" s="524"/>
      <c r="D2" s="524"/>
    </row>
    <row r="3" spans="1:4">
      <c r="A3" s="35"/>
      <c r="B3" s="35"/>
      <c r="C3" s="35"/>
      <c r="D3" s="35"/>
    </row>
    <row r="4" spans="1:4" ht="13.5" thickBot="1">
      <c r="A4" s="36" t="s">
        <v>149</v>
      </c>
      <c r="B4" s="36"/>
      <c r="C4" s="36"/>
      <c r="D4" s="36"/>
    </row>
    <row r="5" spans="1:4" s="23" customFormat="1" ht="13.5" thickBot="1">
      <c r="A5" s="520" t="s">
        <v>43</v>
      </c>
      <c r="B5" s="520" t="s">
        <v>57</v>
      </c>
      <c r="C5" s="522" t="s">
        <v>21</v>
      </c>
      <c r="D5" s="522"/>
    </row>
    <row r="6" spans="1:4" s="23" customFormat="1" ht="39" thickBot="1">
      <c r="A6" s="521"/>
      <c r="B6" s="521"/>
      <c r="C6" s="24" t="s">
        <v>58</v>
      </c>
      <c r="D6" s="24" t="s">
        <v>59</v>
      </c>
    </row>
    <row r="7" spans="1:4" s="23" customFormat="1" ht="18.75" customHeight="1">
      <c r="A7" s="26" t="s">
        <v>47</v>
      </c>
      <c r="B7" s="37">
        <f>SUM(B8:B31)</f>
        <v>963345.1</v>
      </c>
      <c r="C7" s="37">
        <f>SUM(C8:C31)</f>
        <v>349485.5</v>
      </c>
      <c r="D7" s="37">
        <f>SUM(D8:D31)</f>
        <v>619062.80000000005</v>
      </c>
    </row>
    <row r="8" spans="1:4" ht="16.5" customHeight="1">
      <c r="A8" s="38" t="s">
        <v>1</v>
      </c>
      <c r="B8" s="39">
        <f>SUM(C8:D8)</f>
        <v>7634.9</v>
      </c>
      <c r="C8" s="2">
        <v>1134.9000000000001</v>
      </c>
      <c r="D8" s="2">
        <v>6500</v>
      </c>
    </row>
    <row r="9" spans="1:4" ht="16.5" customHeight="1">
      <c r="A9" s="38" t="s">
        <v>2</v>
      </c>
      <c r="B9" s="39"/>
      <c r="C9" s="39">
        <v>403.2</v>
      </c>
      <c r="D9" s="39">
        <v>4800</v>
      </c>
    </row>
    <row r="10" spans="1:4" ht="16.5" customHeight="1">
      <c r="A10" s="38" t="s">
        <v>3</v>
      </c>
      <c r="B10" s="39">
        <f>SUM(C10:D10)</f>
        <v>0</v>
      </c>
      <c r="C10" s="39"/>
      <c r="D10" s="39"/>
    </row>
    <row r="11" spans="1:4" ht="16.5" customHeight="1">
      <c r="A11" s="38" t="s">
        <v>4</v>
      </c>
      <c r="B11" s="39">
        <f>(C11+D11)</f>
        <v>16283.5</v>
      </c>
      <c r="C11" s="39">
        <v>383.5</v>
      </c>
      <c r="D11" s="39">
        <v>15900</v>
      </c>
    </row>
    <row r="12" spans="1:4" ht="16.5" customHeight="1">
      <c r="A12" s="38" t="s">
        <v>5</v>
      </c>
      <c r="B12" s="39">
        <f t="shared" ref="B12:B31" si="0">(C12+D12)</f>
        <v>14018</v>
      </c>
      <c r="C12" s="39">
        <v>18</v>
      </c>
      <c r="D12" s="39">
        <v>14000</v>
      </c>
    </row>
    <row r="13" spans="1:4" ht="16.5" customHeight="1">
      <c r="A13" s="38" t="s">
        <v>6</v>
      </c>
      <c r="B13" s="39">
        <f t="shared" si="0"/>
        <v>1930.6</v>
      </c>
      <c r="C13" s="39">
        <v>30.6</v>
      </c>
      <c r="D13" s="39">
        <v>1900</v>
      </c>
    </row>
    <row r="14" spans="1:4" ht="16.5" customHeight="1">
      <c r="A14" s="38" t="s">
        <v>7</v>
      </c>
      <c r="B14" s="39">
        <f t="shared" si="0"/>
        <v>8800</v>
      </c>
      <c r="C14" s="39">
        <v>1442.7</v>
      </c>
      <c r="D14" s="39">
        <v>7357.3</v>
      </c>
    </row>
    <row r="15" spans="1:4" ht="16.5" customHeight="1">
      <c r="A15" s="38" t="s">
        <v>8</v>
      </c>
      <c r="B15" s="39">
        <f t="shared" si="0"/>
        <v>10200</v>
      </c>
      <c r="C15" s="39"/>
      <c r="D15" s="39">
        <v>10200</v>
      </c>
    </row>
    <row r="16" spans="1:4" ht="16.5" customHeight="1">
      <c r="A16" s="38" t="s">
        <v>19</v>
      </c>
      <c r="B16" s="39">
        <f t="shared" si="0"/>
        <v>2500</v>
      </c>
      <c r="C16" s="39"/>
      <c r="D16" s="39">
        <v>2500</v>
      </c>
    </row>
    <row r="17" spans="1:4" ht="16.5" customHeight="1">
      <c r="A17" s="38" t="s">
        <v>9</v>
      </c>
      <c r="B17" s="39">
        <f t="shared" si="0"/>
        <v>21204.9</v>
      </c>
      <c r="C17" s="39">
        <v>568.9</v>
      </c>
      <c r="D17" s="39">
        <v>20636</v>
      </c>
    </row>
    <row r="18" spans="1:4" ht="16.5" customHeight="1">
      <c r="A18" s="38" t="s">
        <v>10</v>
      </c>
      <c r="B18" s="39">
        <f t="shared" si="0"/>
        <v>8471.7000000000007</v>
      </c>
      <c r="C18" s="39">
        <v>3971.7</v>
      </c>
      <c r="D18" s="39">
        <v>4500</v>
      </c>
    </row>
    <row r="19" spans="1:4" ht="16.5" customHeight="1">
      <c r="A19" s="38" t="s">
        <v>11</v>
      </c>
      <c r="B19" s="39">
        <f t="shared" si="0"/>
        <v>2884</v>
      </c>
      <c r="C19" s="39"/>
      <c r="D19" s="39">
        <v>2884</v>
      </c>
    </row>
    <row r="20" spans="1:4" ht="16.5" customHeight="1">
      <c r="A20" s="38" t="s">
        <v>12</v>
      </c>
      <c r="B20" s="39">
        <f t="shared" si="0"/>
        <v>1913.7</v>
      </c>
      <c r="C20" s="39">
        <v>913.7</v>
      </c>
      <c r="D20" s="39">
        <v>1000</v>
      </c>
    </row>
    <row r="21" spans="1:4" ht="16.5" customHeight="1">
      <c r="A21" s="38" t="s">
        <v>13</v>
      </c>
      <c r="B21" s="39">
        <f t="shared" si="0"/>
        <v>17170</v>
      </c>
      <c r="C21" s="39">
        <v>993</v>
      </c>
      <c r="D21" s="39">
        <v>16177</v>
      </c>
    </row>
    <row r="22" spans="1:4" ht="16.5" customHeight="1">
      <c r="A22" s="38" t="s">
        <v>48</v>
      </c>
      <c r="B22" s="39">
        <f t="shared" si="0"/>
        <v>6229.6</v>
      </c>
      <c r="C22" s="39">
        <v>3036.7</v>
      </c>
      <c r="D22" s="39">
        <v>3192.9</v>
      </c>
    </row>
    <row r="23" spans="1:4" ht="16.5" customHeight="1">
      <c r="A23" s="38" t="s">
        <v>16</v>
      </c>
      <c r="B23" s="39">
        <f t="shared" si="0"/>
        <v>2000</v>
      </c>
      <c r="C23" s="39"/>
      <c r="D23" s="39">
        <v>2000</v>
      </c>
    </row>
    <row r="24" spans="1:4" ht="16.5" customHeight="1">
      <c r="A24" s="38" t="s">
        <v>20</v>
      </c>
      <c r="B24" s="39">
        <f t="shared" si="0"/>
        <v>0</v>
      </c>
      <c r="C24" s="39"/>
      <c r="D24" s="39"/>
    </row>
    <row r="25" spans="1:4" ht="16.5" customHeight="1">
      <c r="A25" s="38" t="s">
        <v>49</v>
      </c>
      <c r="B25" s="39">
        <f t="shared" si="0"/>
        <v>4500</v>
      </c>
      <c r="C25" s="39"/>
      <c r="D25" s="39">
        <v>4500</v>
      </c>
    </row>
    <row r="26" spans="1:4" ht="16.5" customHeight="1">
      <c r="A26" s="38" t="s">
        <v>50</v>
      </c>
      <c r="B26" s="39">
        <f t="shared" si="0"/>
        <v>10018.700000000001</v>
      </c>
      <c r="C26" s="39">
        <v>1718.7</v>
      </c>
      <c r="D26" s="39">
        <v>8300</v>
      </c>
    </row>
    <row r="27" spans="1:4" ht="16.5" customHeight="1">
      <c r="A27" s="38" t="s">
        <v>14</v>
      </c>
      <c r="B27" s="39">
        <f t="shared" si="0"/>
        <v>57660.5</v>
      </c>
      <c r="C27" s="39">
        <v>1660.5</v>
      </c>
      <c r="D27" s="39">
        <v>56000</v>
      </c>
    </row>
    <row r="28" spans="1:4" ht="16.5" customHeight="1">
      <c r="A28" s="38" t="s">
        <v>51</v>
      </c>
      <c r="B28" s="39">
        <f t="shared" si="0"/>
        <v>3000</v>
      </c>
      <c r="C28" s="39">
        <v>437</v>
      </c>
      <c r="D28" s="39">
        <v>2563</v>
      </c>
    </row>
    <row r="29" spans="1:4" ht="16.5" customHeight="1">
      <c r="A29" s="38" t="s">
        <v>52</v>
      </c>
      <c r="B29" s="39">
        <f t="shared" si="0"/>
        <v>562.5</v>
      </c>
      <c r="C29" s="39">
        <v>562.5</v>
      </c>
      <c r="D29" s="39"/>
    </row>
    <row r="30" spans="1:4" ht="16.5" customHeight="1">
      <c r="A30" s="38" t="s">
        <v>15</v>
      </c>
      <c r="B30" s="39">
        <f t="shared" si="0"/>
        <v>0</v>
      </c>
      <c r="C30" s="39"/>
      <c r="D30" s="39"/>
    </row>
    <row r="31" spans="1:4" ht="16.5" customHeight="1" thickBot="1">
      <c r="A31" s="40" t="s">
        <v>17</v>
      </c>
      <c r="B31" s="41">
        <f t="shared" si="0"/>
        <v>766362.5</v>
      </c>
      <c r="C31" s="41">
        <v>332209.90000000002</v>
      </c>
      <c r="D31" s="41">
        <v>434152.6</v>
      </c>
    </row>
    <row r="32" spans="1:4" ht="15" customHeight="1"/>
    <row r="33" spans="2:4">
      <c r="B33" s="42"/>
      <c r="C33" s="42"/>
      <c r="D33" s="42"/>
    </row>
    <row r="34" spans="2:4">
      <c r="B34" s="42"/>
      <c r="C34" s="42"/>
      <c r="D34" s="42"/>
    </row>
    <row r="35" spans="2:4">
      <c r="B35" s="42"/>
      <c r="C35" s="42"/>
      <c r="D35" s="42"/>
    </row>
    <row r="36" spans="2:4">
      <c r="B36" s="42"/>
      <c r="C36" s="42"/>
      <c r="D36" s="42"/>
    </row>
    <row r="37" spans="2:4">
      <c r="B37" s="42"/>
      <c r="C37" s="42"/>
      <c r="D37" s="42"/>
    </row>
    <row r="38" spans="2:4">
      <c r="B38" s="42"/>
      <c r="C38" s="42"/>
      <c r="D38" s="42"/>
    </row>
    <row r="39" spans="2:4">
      <c r="B39" s="42"/>
      <c r="C39" s="42"/>
      <c r="D39" s="42"/>
    </row>
    <row r="40" spans="2:4">
      <c r="B40" s="42"/>
      <c r="C40" s="42"/>
      <c r="D40" s="42"/>
    </row>
    <row r="41" spans="2:4">
      <c r="B41" s="42"/>
      <c r="C41" s="42"/>
      <c r="D41" s="42"/>
    </row>
    <row r="42" spans="2:4">
      <c r="B42" s="42"/>
      <c r="C42" s="42"/>
      <c r="D42" s="42"/>
    </row>
    <row r="43" spans="2:4">
      <c r="B43" s="42"/>
      <c r="C43" s="42"/>
      <c r="D43" s="42"/>
    </row>
    <row r="44" spans="2:4">
      <c r="B44" s="42"/>
      <c r="C44" s="42"/>
      <c r="D44" s="42"/>
    </row>
    <row r="45" spans="2:4">
      <c r="B45" s="42"/>
      <c r="C45" s="42"/>
      <c r="D45" s="42"/>
    </row>
    <row r="46" spans="2:4">
      <c r="B46" s="42"/>
      <c r="C46" s="42"/>
      <c r="D46" s="42"/>
    </row>
    <row r="47" spans="2:4">
      <c r="B47" s="42"/>
      <c r="C47" s="42"/>
      <c r="D47" s="42"/>
    </row>
    <row r="48" spans="2:4">
      <c r="B48" s="42"/>
      <c r="C48" s="42"/>
      <c r="D48" s="42"/>
    </row>
    <row r="49" spans="2:4">
      <c r="B49" s="42"/>
      <c r="C49" s="42"/>
      <c r="D49" s="42"/>
    </row>
    <row r="50" spans="2:4">
      <c r="B50" s="42"/>
      <c r="C50" s="42"/>
      <c r="D50" s="42"/>
    </row>
    <row r="51" spans="2:4">
      <c r="B51" s="42"/>
      <c r="C51" s="42"/>
      <c r="D51" s="42"/>
    </row>
    <row r="52" spans="2:4">
      <c r="B52" s="42"/>
      <c r="C52" s="42"/>
      <c r="D52" s="42"/>
    </row>
    <row r="53" spans="2:4">
      <c r="B53" s="42"/>
      <c r="C53" s="42"/>
      <c r="D53" s="42"/>
    </row>
    <row r="54" spans="2:4">
      <c r="B54" s="42"/>
      <c r="C54" s="42"/>
      <c r="D54" s="42"/>
    </row>
    <row r="55" spans="2:4">
      <c r="B55" s="42"/>
      <c r="C55" s="42"/>
      <c r="D55" s="42"/>
    </row>
    <row r="56" spans="2:4">
      <c r="B56" s="42"/>
      <c r="C56" s="42"/>
      <c r="D56" s="42"/>
    </row>
    <row r="57" spans="2:4">
      <c r="B57" s="42"/>
      <c r="C57" s="42"/>
      <c r="D57" s="42"/>
    </row>
    <row r="58" spans="2:4">
      <c r="B58" s="42"/>
      <c r="C58" s="42"/>
      <c r="D58" s="42"/>
    </row>
    <row r="59" spans="2:4">
      <c r="B59" s="42"/>
      <c r="C59" s="42"/>
      <c r="D59" s="42"/>
    </row>
    <row r="60" spans="2:4">
      <c r="B60" s="42"/>
      <c r="C60" s="42"/>
      <c r="D60" s="42"/>
    </row>
    <row r="61" spans="2:4">
      <c r="B61" s="42"/>
      <c r="C61" s="42"/>
      <c r="D61" s="42"/>
    </row>
    <row r="62" spans="2:4">
      <c r="B62" s="42"/>
      <c r="C62" s="42"/>
      <c r="D62" s="42"/>
    </row>
    <row r="63" spans="2:4">
      <c r="B63" s="42"/>
      <c r="C63" s="42"/>
      <c r="D63" s="42"/>
    </row>
    <row r="64" spans="2:4">
      <c r="B64" s="42"/>
      <c r="C64" s="42"/>
      <c r="D64" s="42"/>
    </row>
    <row r="65" spans="2:4">
      <c r="B65" s="42"/>
      <c r="C65" s="42"/>
      <c r="D65" s="42"/>
    </row>
    <row r="66" spans="2:4">
      <c r="B66" s="42"/>
      <c r="C66" s="42"/>
      <c r="D66" s="42"/>
    </row>
    <row r="67" spans="2:4">
      <c r="B67" s="42"/>
      <c r="C67" s="42"/>
      <c r="D67" s="42"/>
    </row>
    <row r="68" spans="2:4">
      <c r="B68" s="42"/>
      <c r="C68" s="42"/>
      <c r="D68" s="42"/>
    </row>
    <row r="69" spans="2:4">
      <c r="B69" s="42"/>
      <c r="C69" s="42"/>
      <c r="D69" s="42"/>
    </row>
    <row r="70" spans="2:4">
      <c r="B70" s="42"/>
      <c r="C70" s="42"/>
      <c r="D70" s="42"/>
    </row>
    <row r="71" spans="2:4">
      <c r="B71" s="42"/>
      <c r="C71" s="42"/>
      <c r="D71" s="42"/>
    </row>
    <row r="72" spans="2:4">
      <c r="B72" s="42"/>
      <c r="C72" s="42"/>
      <c r="D72" s="42"/>
    </row>
    <row r="73" spans="2:4">
      <c r="B73" s="42"/>
      <c r="C73" s="42"/>
      <c r="D73" s="42"/>
    </row>
    <row r="74" spans="2:4">
      <c r="B74" s="42"/>
      <c r="C74" s="42"/>
      <c r="D74" s="42"/>
    </row>
    <row r="75" spans="2:4">
      <c r="B75" s="42"/>
      <c r="C75" s="42"/>
      <c r="D75" s="42"/>
    </row>
    <row r="76" spans="2:4">
      <c r="B76" s="42"/>
      <c r="C76" s="42"/>
      <c r="D76" s="42"/>
    </row>
    <row r="77" spans="2:4">
      <c r="B77" s="42"/>
      <c r="C77" s="42"/>
      <c r="D77" s="42"/>
    </row>
    <row r="78" spans="2:4">
      <c r="B78" s="42"/>
      <c r="C78" s="42"/>
      <c r="D78" s="42"/>
    </row>
    <row r="79" spans="2:4">
      <c r="B79" s="42"/>
      <c r="C79" s="42"/>
      <c r="D79" s="42"/>
    </row>
    <row r="80" spans="2:4">
      <c r="B80" s="42"/>
      <c r="C80" s="42"/>
      <c r="D80" s="42"/>
    </row>
    <row r="81" spans="2:4">
      <c r="B81" s="42"/>
      <c r="C81" s="42"/>
      <c r="D81" s="42"/>
    </row>
    <row r="82" spans="2:4">
      <c r="B82" s="42"/>
      <c r="C82" s="42"/>
      <c r="D82" s="42"/>
    </row>
    <row r="83" spans="2:4">
      <c r="B83" s="42"/>
      <c r="C83" s="42"/>
      <c r="D83" s="42"/>
    </row>
    <row r="84" spans="2:4">
      <c r="B84" s="42"/>
      <c r="C84" s="42"/>
      <c r="D84" s="42"/>
    </row>
    <row r="85" spans="2:4">
      <c r="B85" s="42"/>
      <c r="C85" s="42"/>
      <c r="D85" s="42"/>
    </row>
    <row r="86" spans="2:4">
      <c r="B86" s="42"/>
      <c r="C86" s="42"/>
      <c r="D86" s="42"/>
    </row>
    <row r="87" spans="2:4">
      <c r="B87" s="42"/>
      <c r="C87" s="42"/>
      <c r="D87" s="42"/>
    </row>
    <row r="88" spans="2:4">
      <c r="B88" s="42"/>
      <c r="C88" s="42"/>
      <c r="D88" s="42"/>
    </row>
    <row r="89" spans="2:4">
      <c r="B89" s="42"/>
      <c r="C89" s="42"/>
      <c r="D89" s="42"/>
    </row>
    <row r="90" spans="2:4">
      <c r="B90" s="42"/>
      <c r="C90" s="42"/>
      <c r="D90" s="42"/>
    </row>
    <row r="91" spans="2:4">
      <c r="B91" s="42"/>
      <c r="C91" s="42"/>
      <c r="D91" s="42"/>
    </row>
    <row r="92" spans="2:4">
      <c r="B92" s="42"/>
      <c r="C92" s="42"/>
      <c r="D92" s="42"/>
    </row>
    <row r="93" spans="2:4">
      <c r="B93" s="42"/>
      <c r="C93" s="42"/>
      <c r="D93" s="42"/>
    </row>
    <row r="94" spans="2:4">
      <c r="B94" s="42"/>
      <c r="C94" s="42"/>
      <c r="D94" s="42"/>
    </row>
    <row r="95" spans="2:4">
      <c r="B95" s="42"/>
      <c r="C95" s="42"/>
      <c r="D95" s="42"/>
    </row>
    <row r="96" spans="2:4">
      <c r="B96" s="42"/>
      <c r="C96" s="42"/>
      <c r="D96" s="42"/>
    </row>
    <row r="97" spans="2:4">
      <c r="B97" s="42"/>
      <c r="C97" s="42"/>
      <c r="D97" s="42"/>
    </row>
    <row r="98" spans="2:4">
      <c r="B98" s="42"/>
      <c r="C98" s="42"/>
      <c r="D98" s="42"/>
    </row>
    <row r="99" spans="2:4">
      <c r="B99" s="42"/>
      <c r="C99" s="42"/>
      <c r="D99" s="42"/>
    </row>
    <row r="100" spans="2:4">
      <c r="B100" s="42"/>
      <c r="C100" s="42"/>
      <c r="D100" s="42"/>
    </row>
    <row r="101" spans="2:4">
      <c r="B101" s="42"/>
      <c r="C101" s="42"/>
      <c r="D101" s="42"/>
    </row>
    <row r="102" spans="2:4">
      <c r="B102" s="42"/>
      <c r="C102" s="42"/>
      <c r="D102" s="42"/>
    </row>
    <row r="103" spans="2:4">
      <c r="B103" s="42"/>
      <c r="C103" s="42"/>
      <c r="D103" s="42"/>
    </row>
    <row r="104" spans="2:4">
      <c r="B104" s="42"/>
      <c r="C104" s="42"/>
      <c r="D104" s="42"/>
    </row>
    <row r="105" spans="2:4">
      <c r="B105" s="42"/>
      <c r="C105" s="42"/>
      <c r="D105" s="42"/>
    </row>
    <row r="106" spans="2:4">
      <c r="B106" s="42"/>
      <c r="C106" s="42"/>
      <c r="D106" s="42"/>
    </row>
    <row r="107" spans="2:4">
      <c r="B107" s="42"/>
      <c r="C107" s="42"/>
      <c r="D107" s="42"/>
    </row>
    <row r="108" spans="2:4">
      <c r="B108" s="42"/>
      <c r="C108" s="42"/>
      <c r="D108" s="42"/>
    </row>
    <row r="109" spans="2:4">
      <c r="B109" s="42"/>
      <c r="C109" s="42"/>
      <c r="D109" s="42"/>
    </row>
    <row r="110" spans="2:4">
      <c r="B110" s="42"/>
      <c r="C110" s="42"/>
      <c r="D110" s="42"/>
    </row>
    <row r="111" spans="2:4">
      <c r="B111" s="42"/>
      <c r="C111" s="42"/>
      <c r="D111" s="42"/>
    </row>
    <row r="112" spans="2:4">
      <c r="B112" s="42"/>
      <c r="C112" s="42"/>
      <c r="D112" s="42"/>
    </row>
    <row r="113" spans="2:4">
      <c r="B113" s="42"/>
      <c r="C113" s="42"/>
      <c r="D113" s="42"/>
    </row>
    <row r="114" spans="2:4">
      <c r="B114" s="42"/>
      <c r="C114" s="42"/>
      <c r="D114" s="42"/>
    </row>
    <row r="115" spans="2:4">
      <c r="B115" s="42"/>
      <c r="C115" s="42"/>
      <c r="D115" s="42"/>
    </row>
    <row r="116" spans="2:4">
      <c r="B116" s="42"/>
      <c r="C116" s="42"/>
      <c r="D116" s="42"/>
    </row>
    <row r="117" spans="2:4">
      <c r="B117" s="42"/>
      <c r="C117" s="42"/>
      <c r="D117" s="42"/>
    </row>
    <row r="118" spans="2:4">
      <c r="B118" s="42"/>
      <c r="C118" s="42"/>
      <c r="D118" s="42"/>
    </row>
    <row r="119" spans="2:4">
      <c r="B119" s="42"/>
      <c r="C119" s="42"/>
      <c r="D119" s="42"/>
    </row>
    <row r="120" spans="2:4">
      <c r="B120" s="42"/>
      <c r="C120" s="42"/>
      <c r="D120" s="42"/>
    </row>
    <row r="121" spans="2:4">
      <c r="B121" s="42"/>
      <c r="C121" s="42"/>
      <c r="D121" s="42"/>
    </row>
    <row r="122" spans="2:4">
      <c r="B122" s="42"/>
      <c r="C122" s="42"/>
      <c r="D122" s="42"/>
    </row>
    <row r="123" spans="2:4">
      <c r="B123" s="42"/>
      <c r="C123" s="42"/>
      <c r="D123" s="42"/>
    </row>
    <row r="124" spans="2:4">
      <c r="B124" s="42"/>
      <c r="C124" s="42"/>
      <c r="D124" s="42"/>
    </row>
    <row r="125" spans="2:4">
      <c r="B125" s="42"/>
      <c r="C125" s="42"/>
      <c r="D125" s="42"/>
    </row>
    <row r="126" spans="2:4">
      <c r="B126" s="42"/>
      <c r="C126" s="42"/>
      <c r="D126" s="42"/>
    </row>
    <row r="127" spans="2:4">
      <c r="B127" s="42"/>
      <c r="C127" s="42"/>
      <c r="D127" s="42"/>
    </row>
    <row r="128" spans="2:4">
      <c r="B128" s="42"/>
      <c r="C128" s="42"/>
      <c r="D128" s="42"/>
    </row>
    <row r="129" spans="2:4">
      <c r="B129" s="42"/>
      <c r="C129" s="42"/>
      <c r="D129" s="42"/>
    </row>
    <row r="130" spans="2:4">
      <c r="B130" s="42"/>
      <c r="C130" s="42"/>
      <c r="D130" s="42"/>
    </row>
    <row r="131" spans="2:4">
      <c r="B131" s="42"/>
      <c r="C131" s="42"/>
      <c r="D131" s="42"/>
    </row>
    <row r="132" spans="2:4">
      <c r="B132" s="42"/>
      <c r="C132" s="42"/>
      <c r="D132" s="42"/>
    </row>
    <row r="133" spans="2:4">
      <c r="B133" s="42"/>
      <c r="C133" s="42"/>
      <c r="D133" s="42"/>
    </row>
    <row r="134" spans="2:4">
      <c r="B134" s="42"/>
      <c r="C134" s="42"/>
      <c r="D134" s="42"/>
    </row>
    <row r="135" spans="2:4">
      <c r="B135" s="42"/>
      <c r="C135" s="42"/>
      <c r="D135" s="42"/>
    </row>
    <row r="136" spans="2:4">
      <c r="B136" s="42"/>
      <c r="C136" s="42"/>
      <c r="D136" s="42"/>
    </row>
    <row r="137" spans="2:4">
      <c r="B137" s="42"/>
      <c r="C137" s="42"/>
      <c r="D137" s="42"/>
    </row>
    <row r="138" spans="2:4">
      <c r="B138" s="42"/>
      <c r="C138" s="42"/>
      <c r="D138" s="42"/>
    </row>
    <row r="139" spans="2:4">
      <c r="B139" s="42"/>
      <c r="C139" s="42"/>
      <c r="D139" s="42"/>
    </row>
    <row r="140" spans="2:4">
      <c r="B140" s="42"/>
      <c r="C140" s="42"/>
      <c r="D140" s="42"/>
    </row>
    <row r="141" spans="2:4">
      <c r="B141" s="42"/>
      <c r="C141" s="42"/>
      <c r="D141" s="42"/>
    </row>
    <row r="142" spans="2:4">
      <c r="B142" s="42"/>
      <c r="C142" s="42"/>
      <c r="D142" s="42"/>
    </row>
    <row r="143" spans="2:4">
      <c r="B143" s="42"/>
      <c r="C143" s="42"/>
      <c r="D143" s="42"/>
    </row>
    <row r="144" spans="2:4">
      <c r="B144" s="42"/>
      <c r="C144" s="42"/>
      <c r="D144" s="42"/>
    </row>
    <row r="145" spans="2:4">
      <c r="B145" s="42"/>
      <c r="C145" s="42"/>
      <c r="D145" s="42"/>
    </row>
    <row r="146" spans="2:4">
      <c r="B146" s="42"/>
      <c r="C146" s="42"/>
      <c r="D146" s="42"/>
    </row>
    <row r="147" spans="2:4">
      <c r="B147" s="42"/>
      <c r="C147" s="42"/>
      <c r="D147" s="42"/>
    </row>
    <row r="148" spans="2:4">
      <c r="B148" s="42"/>
      <c r="C148" s="42"/>
      <c r="D148" s="42"/>
    </row>
    <row r="149" spans="2:4">
      <c r="B149" s="42"/>
      <c r="C149" s="42"/>
      <c r="D149" s="42"/>
    </row>
    <row r="150" spans="2:4">
      <c r="B150" s="42"/>
      <c r="C150" s="42"/>
      <c r="D150" s="42"/>
    </row>
    <row r="151" spans="2:4">
      <c r="B151" s="42"/>
      <c r="C151" s="42"/>
      <c r="D151" s="42"/>
    </row>
    <row r="152" spans="2:4">
      <c r="B152" s="42"/>
      <c r="C152" s="42"/>
      <c r="D152" s="42"/>
    </row>
    <row r="153" spans="2:4">
      <c r="B153" s="42"/>
      <c r="C153" s="42"/>
      <c r="D153" s="42"/>
    </row>
    <row r="154" spans="2:4">
      <c r="B154" s="42"/>
      <c r="C154" s="42"/>
      <c r="D154" s="42"/>
    </row>
    <row r="155" spans="2:4">
      <c r="B155" s="42"/>
      <c r="C155" s="42"/>
      <c r="D155" s="42"/>
    </row>
    <row r="156" spans="2:4">
      <c r="B156" s="42"/>
      <c r="C156" s="42"/>
      <c r="D156" s="42"/>
    </row>
    <row r="157" spans="2:4">
      <c r="B157" s="42"/>
      <c r="C157" s="42"/>
      <c r="D157" s="42"/>
    </row>
    <row r="158" spans="2:4">
      <c r="B158" s="42"/>
      <c r="C158" s="42"/>
      <c r="D158" s="42"/>
    </row>
    <row r="159" spans="2:4">
      <c r="B159" s="42"/>
      <c r="C159" s="42"/>
      <c r="D159" s="42"/>
    </row>
    <row r="160" spans="2:4">
      <c r="B160" s="42"/>
      <c r="C160" s="42"/>
      <c r="D160" s="42"/>
    </row>
    <row r="161" spans="2:4">
      <c r="B161" s="42"/>
      <c r="C161" s="42"/>
      <c r="D161" s="42"/>
    </row>
    <row r="162" spans="2:4">
      <c r="B162" s="42"/>
      <c r="C162" s="42"/>
      <c r="D162" s="42"/>
    </row>
    <row r="163" spans="2:4">
      <c r="B163" s="42"/>
      <c r="C163" s="42"/>
      <c r="D163" s="42"/>
    </row>
    <row r="164" spans="2:4">
      <c r="B164" s="42"/>
      <c r="C164" s="42"/>
      <c r="D164" s="42"/>
    </row>
    <row r="165" spans="2:4">
      <c r="B165" s="42"/>
      <c r="C165" s="42"/>
      <c r="D165" s="42"/>
    </row>
    <row r="166" spans="2:4">
      <c r="B166" s="42"/>
      <c r="C166" s="42"/>
      <c r="D166" s="42"/>
    </row>
    <row r="167" spans="2:4">
      <c r="B167" s="42"/>
      <c r="C167" s="42"/>
      <c r="D167" s="42"/>
    </row>
    <row r="168" spans="2:4">
      <c r="B168" s="42"/>
      <c r="C168" s="42"/>
      <c r="D168" s="42"/>
    </row>
    <row r="169" spans="2:4">
      <c r="B169" s="42"/>
      <c r="C169" s="42"/>
      <c r="D169" s="42"/>
    </row>
    <row r="170" spans="2:4">
      <c r="B170" s="42"/>
      <c r="C170" s="42"/>
      <c r="D170" s="42"/>
    </row>
    <row r="171" spans="2:4">
      <c r="B171" s="42"/>
      <c r="C171" s="42"/>
      <c r="D171" s="42"/>
    </row>
    <row r="172" spans="2:4">
      <c r="B172" s="42"/>
      <c r="C172" s="42"/>
      <c r="D172" s="42"/>
    </row>
    <row r="173" spans="2:4">
      <c r="B173" s="42"/>
      <c r="C173" s="42"/>
      <c r="D173" s="42"/>
    </row>
    <row r="174" spans="2:4">
      <c r="B174" s="42"/>
      <c r="C174" s="42"/>
      <c r="D174" s="42"/>
    </row>
    <row r="175" spans="2:4">
      <c r="B175" s="42"/>
      <c r="C175" s="42"/>
      <c r="D175" s="42"/>
    </row>
    <row r="176" spans="2:4">
      <c r="B176" s="42"/>
      <c r="C176" s="42"/>
      <c r="D176" s="42"/>
    </row>
    <row r="177" spans="2:4">
      <c r="B177" s="42"/>
      <c r="C177" s="42"/>
      <c r="D177" s="42"/>
    </row>
    <row r="178" spans="2:4">
      <c r="B178" s="42"/>
      <c r="C178" s="42"/>
      <c r="D178" s="42"/>
    </row>
    <row r="179" spans="2:4">
      <c r="B179" s="42"/>
      <c r="C179" s="42"/>
      <c r="D179" s="42"/>
    </row>
    <row r="180" spans="2:4">
      <c r="B180" s="42"/>
      <c r="C180" s="42"/>
      <c r="D180" s="42"/>
    </row>
    <row r="181" spans="2:4">
      <c r="B181" s="42"/>
      <c r="C181" s="42"/>
      <c r="D181" s="42"/>
    </row>
    <row r="182" spans="2:4">
      <c r="B182" s="42"/>
      <c r="C182" s="42"/>
      <c r="D182" s="42"/>
    </row>
    <row r="183" spans="2:4">
      <c r="B183" s="42"/>
      <c r="C183" s="42"/>
      <c r="D183" s="42"/>
    </row>
    <row r="184" spans="2:4">
      <c r="B184" s="42"/>
      <c r="C184" s="42"/>
      <c r="D184" s="42"/>
    </row>
    <row r="185" spans="2:4">
      <c r="B185" s="42"/>
      <c r="C185" s="42"/>
      <c r="D185" s="42"/>
    </row>
    <row r="186" spans="2:4">
      <c r="B186" s="42"/>
      <c r="C186" s="42"/>
      <c r="D186" s="42"/>
    </row>
    <row r="187" spans="2:4">
      <c r="B187" s="42"/>
      <c r="C187" s="42"/>
      <c r="D187" s="42"/>
    </row>
    <row r="188" spans="2:4">
      <c r="B188" s="42"/>
      <c r="C188" s="42"/>
      <c r="D188" s="42"/>
    </row>
    <row r="189" spans="2:4">
      <c r="B189" s="42"/>
      <c r="C189" s="42"/>
      <c r="D189" s="42"/>
    </row>
    <row r="190" spans="2:4">
      <c r="B190" s="42"/>
      <c r="C190" s="42"/>
      <c r="D190" s="42"/>
    </row>
    <row r="191" spans="2:4">
      <c r="B191" s="42"/>
      <c r="C191" s="42"/>
      <c r="D191" s="42"/>
    </row>
    <row r="192" spans="2:4">
      <c r="B192" s="42"/>
      <c r="C192" s="42"/>
      <c r="D192" s="42"/>
    </row>
    <row r="193" spans="2:4">
      <c r="B193" s="42"/>
      <c r="C193" s="42"/>
      <c r="D193" s="42"/>
    </row>
    <row r="194" spans="2:4">
      <c r="B194" s="42"/>
      <c r="C194" s="42"/>
      <c r="D194" s="42"/>
    </row>
    <row r="195" spans="2:4">
      <c r="B195" s="42"/>
      <c r="C195" s="42"/>
      <c r="D195" s="42"/>
    </row>
    <row r="196" spans="2:4">
      <c r="B196" s="42"/>
      <c r="C196" s="42"/>
      <c r="D196" s="42"/>
    </row>
    <row r="197" spans="2:4">
      <c r="B197" s="42"/>
      <c r="C197" s="42"/>
      <c r="D197" s="42"/>
    </row>
    <row r="198" spans="2:4">
      <c r="B198" s="42"/>
      <c r="C198" s="42"/>
      <c r="D198" s="42"/>
    </row>
    <row r="199" spans="2:4">
      <c r="B199" s="42"/>
      <c r="C199" s="42"/>
      <c r="D199" s="42"/>
    </row>
    <row r="200" spans="2:4">
      <c r="B200" s="42"/>
      <c r="C200" s="42"/>
      <c r="D200" s="42"/>
    </row>
    <row r="201" spans="2:4">
      <c r="B201" s="42"/>
      <c r="C201" s="42"/>
      <c r="D201" s="42"/>
    </row>
    <row r="202" spans="2:4">
      <c r="B202" s="42"/>
      <c r="C202" s="42"/>
      <c r="D202" s="42"/>
    </row>
    <row r="203" spans="2:4">
      <c r="B203" s="42"/>
      <c r="C203" s="42"/>
      <c r="D203" s="42"/>
    </row>
    <row r="204" spans="2:4">
      <c r="B204" s="42"/>
      <c r="C204" s="42"/>
      <c r="D204" s="42"/>
    </row>
    <row r="205" spans="2:4">
      <c r="B205" s="42"/>
      <c r="C205" s="42"/>
      <c r="D205" s="42"/>
    </row>
    <row r="206" spans="2:4">
      <c r="B206" s="42"/>
      <c r="C206" s="42"/>
      <c r="D206" s="42"/>
    </row>
    <row r="207" spans="2:4">
      <c r="B207" s="42"/>
      <c r="C207" s="42"/>
      <c r="D207" s="42"/>
    </row>
    <row r="208" spans="2:4">
      <c r="B208" s="42"/>
      <c r="C208" s="42"/>
      <c r="D208" s="42"/>
    </row>
    <row r="209" spans="2:4">
      <c r="B209" s="42"/>
      <c r="C209" s="42"/>
      <c r="D209" s="42"/>
    </row>
    <row r="210" spans="2:4">
      <c r="B210" s="42"/>
      <c r="C210" s="42"/>
      <c r="D210" s="42"/>
    </row>
    <row r="211" spans="2:4">
      <c r="B211" s="42"/>
      <c r="C211" s="42"/>
      <c r="D211" s="42"/>
    </row>
    <row r="212" spans="2:4">
      <c r="B212" s="42"/>
      <c r="C212" s="42"/>
      <c r="D212" s="42"/>
    </row>
    <row r="213" spans="2:4">
      <c r="B213" s="42"/>
      <c r="C213" s="42"/>
      <c r="D213" s="42"/>
    </row>
    <row r="214" spans="2:4">
      <c r="B214" s="42"/>
      <c r="C214" s="42"/>
      <c r="D214" s="42"/>
    </row>
    <row r="215" spans="2:4">
      <c r="B215" s="42"/>
      <c r="C215" s="42"/>
      <c r="D215" s="42"/>
    </row>
    <row r="216" spans="2:4">
      <c r="B216" s="42"/>
      <c r="C216" s="42"/>
      <c r="D216" s="42"/>
    </row>
    <row r="217" spans="2:4">
      <c r="B217" s="42"/>
      <c r="C217" s="42"/>
      <c r="D217" s="42"/>
    </row>
    <row r="218" spans="2:4">
      <c r="B218" s="42"/>
      <c r="C218" s="42"/>
      <c r="D218" s="42"/>
    </row>
    <row r="219" spans="2:4">
      <c r="B219" s="42"/>
      <c r="C219" s="42"/>
      <c r="D219" s="42"/>
    </row>
    <row r="220" spans="2:4">
      <c r="B220" s="42"/>
      <c r="C220" s="42"/>
      <c r="D220" s="42"/>
    </row>
    <row r="221" spans="2:4">
      <c r="B221" s="42"/>
      <c r="C221" s="42"/>
      <c r="D221" s="42"/>
    </row>
    <row r="222" spans="2:4">
      <c r="B222" s="42"/>
      <c r="C222" s="42"/>
      <c r="D222" s="42"/>
    </row>
  </sheetData>
  <mergeCells count="5">
    <mergeCell ref="A1:D1"/>
    <mergeCell ref="A2:D2"/>
    <mergeCell ref="A5:A6"/>
    <mergeCell ref="B5:B6"/>
    <mergeCell ref="C5:D5"/>
  </mergeCells>
  <printOptions horizontalCentered="1"/>
  <pageMargins left="1" right="0.6" top="1" bottom="0.5" header="0" footer="0.5"/>
  <pageSetup paperSize="9" scale="95" orientation="portrait" r:id="rId1"/>
  <headerFooter>
    <oddFooter>&amp;R57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NVVR</vt:lpstr>
      <vt:lpstr>negdsen tosov</vt:lpstr>
      <vt:lpstr>tovlorson tosov</vt:lpstr>
      <vt:lpstr>tosviin orlogo zarlaga</vt:lpstr>
      <vt:lpstr>tatvariin orlogo</vt:lpstr>
      <vt:lpstr>or avlaga_oron nutag</vt:lpstr>
      <vt:lpstr>Industry</vt:lpstr>
      <vt:lpstr>niigmiin daatgal</vt:lpstr>
      <vt:lpstr>niigmiin daatgal 1</vt:lpstr>
      <vt:lpstr>une</vt:lpstr>
      <vt:lpstr>bank</vt:lpstr>
      <vt:lpstr>tel</vt:lpstr>
      <vt:lpstr>telsum </vt:lpstr>
      <vt:lpstr>hor</vt:lpstr>
      <vt:lpstr>horsum</vt:lpstr>
      <vt:lpstr>urgats</vt:lpstr>
      <vt:lpstr>ebs</vt:lpstr>
      <vt:lpstr>ervvl mend</vt:lpstr>
      <vt:lpstr>gemt hereg</vt:lpstr>
      <vt:lpstr>Sheet1</vt:lpstr>
      <vt:lpstr>'ervvl mend'!Print_Area</vt:lpstr>
      <vt:lpstr>hor!Print_Area</vt:lpstr>
      <vt:lpstr>'or avlaga_oron nutag'!Print_Titles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Electronics</dc:creator>
  <cp:lastModifiedBy>Sarmandakh</cp:lastModifiedBy>
  <cp:lastPrinted>2015-11-13T08:15:16Z</cp:lastPrinted>
  <dcterms:created xsi:type="dcterms:W3CDTF">1998-06-05T18:00:41Z</dcterms:created>
  <dcterms:modified xsi:type="dcterms:W3CDTF">2015-11-13T08:15:40Z</dcterms:modified>
</cp:coreProperties>
</file>