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bookViews>
    <workbookView xWindow="-15" yWindow="-15" windowWidth="7680" windowHeight="8295" tabRatio="877" activeTab="1"/>
  </bookViews>
  <sheets>
    <sheet name="NVVR" sheetId="38" r:id="rId1"/>
    <sheet name="negdsen tosov" sheetId="47" r:id="rId2"/>
    <sheet name="tovlorson tosov" sheetId="46" r:id="rId3"/>
    <sheet name="tosviin orlogo zarlaga" sheetId="51" r:id="rId4"/>
    <sheet name="tatvariin orlogo" sheetId="45" r:id="rId5"/>
    <sheet name="or avlaga_oron nutag" sheetId="49" r:id="rId6"/>
    <sheet name="Industry" sheetId="26" r:id="rId7"/>
  </sheets>
  <definedNames>
    <definedName name="_xlnm.Print_Titles" localSheetId="5">'or avlaga_oron nutag'!$A:$A</definedName>
  </definedNames>
  <calcPr calcId="144525"/>
</workbook>
</file>

<file path=xl/calcChain.xml><?xml version="1.0" encoding="utf-8"?>
<calcChain xmlns="http://schemas.openxmlformats.org/spreadsheetml/2006/main">
  <c r="F46" i="47" l="1"/>
  <c r="F47" i="47"/>
  <c r="F48" i="47"/>
  <c r="F49" i="47"/>
  <c r="F50" i="47"/>
  <c r="F51" i="47"/>
  <c r="F52" i="47"/>
  <c r="F53" i="47"/>
  <c r="F54" i="47"/>
  <c r="F45" i="47"/>
  <c r="E55" i="47"/>
  <c r="F55" i="47" s="1"/>
  <c r="D55" i="47"/>
  <c r="J25" i="45" l="1"/>
  <c r="I25" i="45"/>
  <c r="H25" i="45"/>
  <c r="E25" i="45"/>
  <c r="I18" i="26" l="1"/>
  <c r="F18" i="26"/>
  <c r="I17" i="26"/>
  <c r="F17" i="26"/>
  <c r="I16" i="26"/>
  <c r="F16" i="26"/>
  <c r="I15" i="26"/>
  <c r="F15" i="26"/>
  <c r="I14" i="26"/>
  <c r="F14" i="26"/>
  <c r="I13" i="26"/>
  <c r="F13" i="26"/>
  <c r="O31" i="51"/>
  <c r="N31" i="51"/>
  <c r="K31" i="51"/>
  <c r="H31" i="51"/>
  <c r="E31" i="51"/>
  <c r="O30" i="51"/>
  <c r="N30" i="51"/>
  <c r="K30" i="51"/>
  <c r="H30" i="51"/>
  <c r="E30" i="51"/>
  <c r="O29" i="51"/>
  <c r="N29" i="51"/>
  <c r="K29" i="51"/>
  <c r="H29" i="51"/>
  <c r="E29" i="51"/>
  <c r="O28" i="51"/>
  <c r="N28" i="51"/>
  <c r="K28" i="51"/>
  <c r="H28" i="51"/>
  <c r="E28" i="51"/>
  <c r="O27" i="51"/>
  <c r="N27" i="51"/>
  <c r="K27" i="51"/>
  <c r="H27" i="51"/>
  <c r="E27" i="51"/>
  <c r="O26" i="51"/>
  <c r="N26" i="51"/>
  <c r="K26" i="51"/>
  <c r="H26" i="51"/>
  <c r="E26" i="51"/>
  <c r="O25" i="51"/>
  <c r="N25" i="51"/>
  <c r="K25" i="51"/>
  <c r="H25" i="51"/>
  <c r="E25" i="51"/>
  <c r="O24" i="51"/>
  <c r="N24" i="51"/>
  <c r="K24" i="51"/>
  <c r="H24" i="51"/>
  <c r="E24" i="51"/>
  <c r="O23" i="51"/>
  <c r="N23" i="51"/>
  <c r="K23" i="51"/>
  <c r="H23" i="51"/>
  <c r="E23" i="51"/>
  <c r="O22" i="51"/>
  <c r="N22" i="51"/>
  <c r="K22" i="51"/>
  <c r="H22" i="51"/>
  <c r="E22" i="51"/>
  <c r="O21" i="51"/>
  <c r="N21" i="51"/>
  <c r="K21" i="51"/>
  <c r="H21" i="51"/>
  <c r="E21" i="51"/>
  <c r="O20" i="51"/>
  <c r="N20" i="51"/>
  <c r="K20" i="51"/>
  <c r="H20" i="51"/>
  <c r="E20" i="51"/>
  <c r="O19" i="51"/>
  <c r="N19" i="51"/>
  <c r="K19" i="51"/>
  <c r="H19" i="51"/>
  <c r="E19" i="51"/>
  <c r="O18" i="51"/>
  <c r="N18" i="51"/>
  <c r="K18" i="51"/>
  <c r="H18" i="51"/>
  <c r="E18" i="51"/>
  <c r="O17" i="51"/>
  <c r="N17" i="51"/>
  <c r="K17" i="51"/>
  <c r="H17" i="51"/>
  <c r="E17" i="51"/>
  <c r="O16" i="51"/>
  <c r="N16" i="51"/>
  <c r="K16" i="51"/>
  <c r="H16" i="51"/>
  <c r="E16" i="51"/>
  <c r="O15" i="51"/>
  <c r="N15" i="51"/>
  <c r="K15" i="51"/>
  <c r="H15" i="51"/>
  <c r="E15" i="51"/>
  <c r="O14" i="51"/>
  <c r="N14" i="51"/>
  <c r="K14" i="51"/>
  <c r="H14" i="51"/>
  <c r="E14" i="51"/>
  <c r="O13" i="51"/>
  <c r="N13" i="51"/>
  <c r="K13" i="51"/>
  <c r="H13" i="51"/>
  <c r="E13" i="51"/>
  <c r="O12" i="51"/>
  <c r="N12" i="51"/>
  <c r="K12" i="51"/>
  <c r="H12" i="51"/>
  <c r="E12" i="51"/>
  <c r="O11" i="51"/>
  <c r="N11" i="51"/>
  <c r="K11" i="51"/>
  <c r="H11" i="51"/>
  <c r="E11" i="51"/>
  <c r="O10" i="51"/>
  <c r="N10" i="51"/>
  <c r="K10" i="51"/>
  <c r="H10" i="51"/>
  <c r="E10" i="51"/>
  <c r="O9" i="51"/>
  <c r="N9" i="51"/>
  <c r="K9" i="51"/>
  <c r="H9" i="51"/>
  <c r="E9" i="51"/>
  <c r="O8" i="51"/>
  <c r="N8" i="51"/>
  <c r="K8" i="51"/>
  <c r="H8" i="51"/>
  <c r="E8" i="51"/>
  <c r="O7" i="51"/>
  <c r="N7" i="51"/>
  <c r="K7" i="51"/>
  <c r="H7" i="51"/>
  <c r="E7" i="51"/>
  <c r="C33" i="49" l="1"/>
  <c r="H19" i="26" l="1"/>
  <c r="G19" i="26"/>
  <c r="E19" i="26"/>
  <c r="C24" i="26" s="1"/>
  <c r="D19" i="26"/>
  <c r="AZ33" i="49"/>
  <c r="AY33" i="49"/>
  <c r="AX33" i="49"/>
  <c r="AW33" i="49"/>
  <c r="AV33" i="49"/>
  <c r="AU33" i="49"/>
  <c r="AT33" i="49"/>
  <c r="AS33" i="49"/>
  <c r="AR33" i="49"/>
  <c r="AQ33" i="49"/>
  <c r="AP33" i="49"/>
  <c r="AO33" i="49"/>
  <c r="AN33" i="49"/>
  <c r="AM33" i="49"/>
  <c r="AL33" i="49"/>
  <c r="AJ33" i="49"/>
  <c r="AI33" i="49"/>
  <c r="AH33" i="49"/>
  <c r="AG33" i="49"/>
  <c r="AF33" i="49"/>
  <c r="AE33" i="49"/>
  <c r="AD33" i="49"/>
  <c r="AC33" i="49"/>
  <c r="AB33" i="49"/>
  <c r="AA33" i="49"/>
  <c r="Z33" i="49"/>
  <c r="Y33" i="49"/>
  <c r="X33" i="49"/>
  <c r="W33" i="49"/>
  <c r="V33" i="49"/>
  <c r="U33" i="49"/>
  <c r="T33" i="49"/>
  <c r="S33" i="49"/>
  <c r="R33" i="49"/>
  <c r="Q33" i="49"/>
  <c r="P33" i="49"/>
  <c r="O33" i="49"/>
  <c r="N33" i="49"/>
  <c r="M33" i="49"/>
  <c r="L33" i="49"/>
  <c r="K33" i="49"/>
  <c r="J33" i="49"/>
  <c r="I33" i="49"/>
  <c r="H33" i="49"/>
  <c r="G33" i="49"/>
  <c r="F33" i="49"/>
  <c r="E33" i="49"/>
  <c r="D33" i="49"/>
  <c r="B33" i="49"/>
  <c r="BQ32" i="49"/>
  <c r="BP32" i="49"/>
  <c r="BO32" i="49"/>
  <c r="BN32" i="49"/>
  <c r="BM32" i="49"/>
  <c r="BL32" i="49"/>
  <c r="BK32" i="49"/>
  <c r="BJ32" i="49"/>
  <c r="BI32" i="49"/>
  <c r="BH32" i="49"/>
  <c r="BG32" i="49"/>
  <c r="BF32" i="49"/>
  <c r="BE32" i="49"/>
  <c r="BD32" i="49"/>
  <c r="BB32" i="49"/>
  <c r="BA32" i="49"/>
  <c r="AK32" i="49"/>
  <c r="BQ31" i="49"/>
  <c r="BP31" i="49"/>
  <c r="BO31" i="49"/>
  <c r="BN31" i="49"/>
  <c r="BM31" i="49"/>
  <c r="BL31" i="49"/>
  <c r="BK31" i="49"/>
  <c r="BJ31" i="49"/>
  <c r="BI31" i="49"/>
  <c r="BH31" i="49"/>
  <c r="BG31" i="49"/>
  <c r="BF31" i="49"/>
  <c r="BE31" i="49"/>
  <c r="BD31" i="49"/>
  <c r="BB31" i="49"/>
  <c r="BA31" i="49"/>
  <c r="AK31" i="49"/>
  <c r="BR31" i="49" l="1"/>
  <c r="BR32" i="49"/>
  <c r="AK33" i="49"/>
  <c r="I19" i="26"/>
  <c r="D23" i="26"/>
  <c r="F19" i="26"/>
  <c r="C23" i="26"/>
  <c r="BQ30" i="49"/>
  <c r="BP30" i="49"/>
  <c r="BO30" i="49"/>
  <c r="BN30" i="49"/>
  <c r="BM30" i="49"/>
  <c r="BL30" i="49"/>
  <c r="BK30" i="49"/>
  <c r="BJ30" i="49"/>
  <c r="BI30" i="49"/>
  <c r="BH30" i="49"/>
  <c r="BG30" i="49"/>
  <c r="BF30" i="49"/>
  <c r="BE30" i="49"/>
  <c r="BD30" i="49"/>
  <c r="BB30" i="49"/>
  <c r="BA30" i="49"/>
  <c r="AK30" i="49"/>
  <c r="BQ29" i="49"/>
  <c r="BP29" i="49"/>
  <c r="BO29" i="49"/>
  <c r="BN29" i="49"/>
  <c r="BM29" i="49"/>
  <c r="BL29" i="49"/>
  <c r="BK29" i="49"/>
  <c r="BJ29" i="49"/>
  <c r="BI29" i="49"/>
  <c r="BH29" i="49"/>
  <c r="BG29" i="49"/>
  <c r="BF29" i="49"/>
  <c r="BE29" i="49"/>
  <c r="BD29" i="49"/>
  <c r="BB29" i="49"/>
  <c r="BA29" i="49"/>
  <c r="AK29" i="49"/>
  <c r="BQ28" i="49"/>
  <c r="BP28" i="49"/>
  <c r="BO28" i="49"/>
  <c r="BN28" i="49"/>
  <c r="BM28" i="49"/>
  <c r="BL28" i="49"/>
  <c r="BK28" i="49"/>
  <c r="BJ28" i="49"/>
  <c r="BI28" i="49"/>
  <c r="BH28" i="49"/>
  <c r="BG28" i="49"/>
  <c r="BF28" i="49"/>
  <c r="BE28" i="49"/>
  <c r="BD28" i="49"/>
  <c r="BB28" i="49"/>
  <c r="BA28" i="49"/>
  <c r="AK28" i="49"/>
  <c r="BQ27" i="49"/>
  <c r="BP27" i="49"/>
  <c r="BO27" i="49"/>
  <c r="BN27" i="49"/>
  <c r="BM27" i="49"/>
  <c r="BL27" i="49"/>
  <c r="BK27" i="49"/>
  <c r="BJ27" i="49"/>
  <c r="BI27" i="49"/>
  <c r="BH27" i="49"/>
  <c r="BG27" i="49"/>
  <c r="BF27" i="49"/>
  <c r="BE27" i="49"/>
  <c r="BD27" i="49"/>
  <c r="BB27" i="49"/>
  <c r="BA27" i="49"/>
  <c r="AK27" i="49"/>
  <c r="BQ26" i="49"/>
  <c r="BP26" i="49"/>
  <c r="BO26" i="49"/>
  <c r="BN26" i="49"/>
  <c r="BM26" i="49"/>
  <c r="BL26" i="49"/>
  <c r="BK26" i="49"/>
  <c r="BJ26" i="49"/>
  <c r="BI26" i="49"/>
  <c r="BH26" i="49"/>
  <c r="BG26" i="49"/>
  <c r="BF26" i="49"/>
  <c r="BE26" i="49"/>
  <c r="BD26" i="49"/>
  <c r="BB26" i="49"/>
  <c r="BA26" i="49"/>
  <c r="AK26" i="49"/>
  <c r="BQ25" i="49"/>
  <c r="BP25" i="49"/>
  <c r="BO25" i="49"/>
  <c r="BN25" i="49"/>
  <c r="BM25" i="49"/>
  <c r="BL25" i="49"/>
  <c r="BK25" i="49"/>
  <c r="BJ25" i="49"/>
  <c r="BI25" i="49"/>
  <c r="BH25" i="49"/>
  <c r="BG25" i="49"/>
  <c r="BF25" i="49"/>
  <c r="BE25" i="49"/>
  <c r="BD25" i="49"/>
  <c r="BB25" i="49"/>
  <c r="BA25" i="49"/>
  <c r="AK25" i="49"/>
  <c r="BQ24" i="49"/>
  <c r="BP24" i="49"/>
  <c r="BO24" i="49"/>
  <c r="BN24" i="49"/>
  <c r="BM24" i="49"/>
  <c r="BL24" i="49"/>
  <c r="BK24" i="49"/>
  <c r="BJ24" i="49"/>
  <c r="BI24" i="49"/>
  <c r="BH24" i="49"/>
  <c r="BG24" i="49"/>
  <c r="BF24" i="49"/>
  <c r="BE24" i="49"/>
  <c r="BD24" i="49"/>
  <c r="BB24" i="49"/>
  <c r="BA24" i="49"/>
  <c r="AK24" i="49"/>
  <c r="BQ23" i="49"/>
  <c r="BP23" i="49"/>
  <c r="BO23" i="49"/>
  <c r="BN23" i="49"/>
  <c r="BM23" i="49"/>
  <c r="BL23" i="49"/>
  <c r="BK23" i="49"/>
  <c r="BJ23" i="49"/>
  <c r="BI23" i="49"/>
  <c r="BH23" i="49"/>
  <c r="BG23" i="49"/>
  <c r="BF23" i="49"/>
  <c r="BE23" i="49"/>
  <c r="BD23" i="49"/>
  <c r="BB23" i="49"/>
  <c r="BA23" i="49"/>
  <c r="AK23" i="49"/>
  <c r="BQ22" i="49"/>
  <c r="BP22" i="49"/>
  <c r="BO22" i="49"/>
  <c r="BN22" i="49"/>
  <c r="BM22" i="49"/>
  <c r="BL22" i="49"/>
  <c r="BK22" i="49"/>
  <c r="BJ22" i="49"/>
  <c r="BI22" i="49"/>
  <c r="BH22" i="49"/>
  <c r="BG22" i="49"/>
  <c r="BF22" i="49"/>
  <c r="BE22" i="49"/>
  <c r="BD22" i="49"/>
  <c r="BB22" i="49"/>
  <c r="BA22" i="49"/>
  <c r="AK22" i="49"/>
  <c r="BQ21" i="49"/>
  <c r="BP21" i="49"/>
  <c r="BO21" i="49"/>
  <c r="BN21" i="49"/>
  <c r="BM21" i="49"/>
  <c r="BL21" i="49"/>
  <c r="BK21" i="49"/>
  <c r="BJ21" i="49"/>
  <c r="BI21" i="49"/>
  <c r="BH21" i="49"/>
  <c r="BG21" i="49"/>
  <c r="BF21" i="49"/>
  <c r="BE21" i="49"/>
  <c r="BD21" i="49"/>
  <c r="BB21" i="49"/>
  <c r="BA21" i="49"/>
  <c r="AK21" i="49"/>
  <c r="BQ20" i="49"/>
  <c r="BP20" i="49"/>
  <c r="BO20" i="49"/>
  <c r="BN20" i="49"/>
  <c r="BM20" i="49"/>
  <c r="BL20" i="49"/>
  <c r="BK20" i="49"/>
  <c r="BJ20" i="49"/>
  <c r="BI20" i="49"/>
  <c r="BH20" i="49"/>
  <c r="BG20" i="49"/>
  <c r="BF20" i="49"/>
  <c r="BE20" i="49"/>
  <c r="BD20" i="49"/>
  <c r="BB20" i="49"/>
  <c r="BA20" i="49"/>
  <c r="AK20" i="49"/>
  <c r="BQ19" i="49"/>
  <c r="BP19" i="49"/>
  <c r="BO19" i="49"/>
  <c r="BN19" i="49"/>
  <c r="BM19" i="49"/>
  <c r="BL19" i="49"/>
  <c r="BK19" i="49"/>
  <c r="BJ19" i="49"/>
  <c r="BI19" i="49"/>
  <c r="BH19" i="49"/>
  <c r="BG19" i="49"/>
  <c r="BF19" i="49"/>
  <c r="BE19" i="49"/>
  <c r="BD19" i="49"/>
  <c r="BB19" i="49"/>
  <c r="BA19" i="49"/>
  <c r="AK19" i="49"/>
  <c r="BQ18" i="49"/>
  <c r="BP18" i="49"/>
  <c r="BO18" i="49"/>
  <c r="BN18" i="49"/>
  <c r="BM18" i="49"/>
  <c r="BL18" i="49"/>
  <c r="BK18" i="49"/>
  <c r="BJ18" i="49"/>
  <c r="BI18" i="49"/>
  <c r="BH18" i="49"/>
  <c r="BG18" i="49"/>
  <c r="BF18" i="49"/>
  <c r="BE18" i="49"/>
  <c r="BD18" i="49"/>
  <c r="BB18" i="49"/>
  <c r="BA18" i="49"/>
  <c r="AK18" i="49"/>
  <c r="BQ17" i="49"/>
  <c r="BP17" i="49"/>
  <c r="BO17" i="49"/>
  <c r="BN17" i="49"/>
  <c r="BM17" i="49"/>
  <c r="BL17" i="49"/>
  <c r="BK17" i="49"/>
  <c r="BJ17" i="49"/>
  <c r="BI17" i="49"/>
  <c r="BH17" i="49"/>
  <c r="BG17" i="49"/>
  <c r="BF17" i="49"/>
  <c r="BE17" i="49"/>
  <c r="BD17" i="49"/>
  <c r="BB17" i="49"/>
  <c r="BA17" i="49"/>
  <c r="AK17" i="49"/>
  <c r="BQ16" i="49"/>
  <c r="BP16" i="49"/>
  <c r="BO16" i="49"/>
  <c r="BN16" i="49"/>
  <c r="BM16" i="49"/>
  <c r="BL16" i="49"/>
  <c r="BK16" i="49"/>
  <c r="BJ16" i="49"/>
  <c r="BI16" i="49"/>
  <c r="BH16" i="49"/>
  <c r="BG16" i="49"/>
  <c r="BF16" i="49"/>
  <c r="BE16" i="49"/>
  <c r="BD16" i="49"/>
  <c r="BB16" i="49"/>
  <c r="BA16" i="49"/>
  <c r="AK16" i="49"/>
  <c r="BQ15" i="49"/>
  <c r="BP15" i="49"/>
  <c r="BO15" i="49"/>
  <c r="BN15" i="49"/>
  <c r="BM15" i="49"/>
  <c r="BL15" i="49"/>
  <c r="BK15" i="49"/>
  <c r="BJ15" i="49"/>
  <c r="BI15" i="49"/>
  <c r="BH15" i="49"/>
  <c r="BG15" i="49"/>
  <c r="BF15" i="49"/>
  <c r="BE15" i="49"/>
  <c r="BD15" i="49"/>
  <c r="BB15" i="49"/>
  <c r="BA15" i="49"/>
  <c r="AK15" i="49"/>
  <c r="BQ14" i="49"/>
  <c r="BP14" i="49"/>
  <c r="BO14" i="49"/>
  <c r="BN14" i="49"/>
  <c r="BM14" i="49"/>
  <c r="BL14" i="49"/>
  <c r="BK14" i="49"/>
  <c r="BJ14" i="49"/>
  <c r="BI14" i="49"/>
  <c r="BH14" i="49"/>
  <c r="BG14" i="49"/>
  <c r="BF14" i="49"/>
  <c r="BE14" i="49"/>
  <c r="BD14" i="49"/>
  <c r="BB14" i="49"/>
  <c r="BA14" i="49"/>
  <c r="AK14" i="49"/>
  <c r="BQ13" i="49"/>
  <c r="BP13" i="49"/>
  <c r="BO13" i="49"/>
  <c r="BN13" i="49"/>
  <c r="BM13" i="49"/>
  <c r="BL13" i="49"/>
  <c r="BK13" i="49"/>
  <c r="BJ13" i="49"/>
  <c r="BI13" i="49"/>
  <c r="BH13" i="49"/>
  <c r="BG13" i="49"/>
  <c r="BF13" i="49"/>
  <c r="BE13" i="49"/>
  <c r="BD13" i="49"/>
  <c r="BB13" i="49"/>
  <c r="BA13" i="49"/>
  <c r="AK13" i="49"/>
  <c r="BQ12" i="49"/>
  <c r="BP12" i="49"/>
  <c r="BO12" i="49"/>
  <c r="BN12" i="49"/>
  <c r="BM12" i="49"/>
  <c r="BL12" i="49"/>
  <c r="BK12" i="49"/>
  <c r="BJ12" i="49"/>
  <c r="BI12" i="49"/>
  <c r="BH12" i="49"/>
  <c r="BG12" i="49"/>
  <c r="BF12" i="49"/>
  <c r="BE12" i="49"/>
  <c r="BD12" i="49"/>
  <c r="BB12" i="49"/>
  <c r="BA12" i="49"/>
  <c r="AK12" i="49"/>
  <c r="BQ11" i="49"/>
  <c r="BP11" i="49"/>
  <c r="BO11" i="49"/>
  <c r="BN11" i="49"/>
  <c r="BM11" i="49"/>
  <c r="BL11" i="49"/>
  <c r="BK11" i="49"/>
  <c r="BJ11" i="49"/>
  <c r="BI11" i="49"/>
  <c r="BH11" i="49"/>
  <c r="BG11" i="49"/>
  <c r="BF11" i="49"/>
  <c r="BE11" i="49"/>
  <c r="BD11" i="49"/>
  <c r="BB11" i="49"/>
  <c r="BA11" i="49"/>
  <c r="AK11" i="49"/>
  <c r="BQ10" i="49"/>
  <c r="BP10" i="49"/>
  <c r="BO10" i="49"/>
  <c r="BN10" i="49"/>
  <c r="BM10" i="49"/>
  <c r="BL10" i="49"/>
  <c r="BK10" i="49"/>
  <c r="BJ10" i="49"/>
  <c r="BI10" i="49"/>
  <c r="BH10" i="49"/>
  <c r="BG10" i="49"/>
  <c r="BF10" i="49"/>
  <c r="BE10" i="49"/>
  <c r="BD10" i="49"/>
  <c r="BB10" i="49"/>
  <c r="BA10" i="49"/>
  <c r="AK10" i="49"/>
  <c r="BQ9" i="49"/>
  <c r="BP9" i="49"/>
  <c r="BO9" i="49"/>
  <c r="BN9" i="49"/>
  <c r="BM9" i="49"/>
  <c r="BL9" i="49"/>
  <c r="BK9" i="49"/>
  <c r="BJ9" i="49"/>
  <c r="BI9" i="49"/>
  <c r="BH9" i="49"/>
  <c r="BG9" i="49"/>
  <c r="BF9" i="49"/>
  <c r="BE9" i="49"/>
  <c r="BD9" i="49"/>
  <c r="BB9" i="49"/>
  <c r="BA9" i="49"/>
  <c r="AK9" i="49"/>
  <c r="BQ8" i="49"/>
  <c r="BP8" i="49"/>
  <c r="BO8" i="49"/>
  <c r="BN8" i="49"/>
  <c r="BM8" i="49"/>
  <c r="BL8" i="49"/>
  <c r="BK8" i="49"/>
  <c r="BJ8" i="49"/>
  <c r="BI8" i="49"/>
  <c r="BH8" i="49"/>
  <c r="BG8" i="49"/>
  <c r="BF8" i="49"/>
  <c r="BE8" i="49"/>
  <c r="BD8" i="49"/>
  <c r="BB8" i="49"/>
  <c r="BA8" i="49"/>
  <c r="AK8" i="49"/>
  <c r="G31" i="45"/>
  <c r="F31" i="45"/>
  <c r="D31" i="45"/>
  <c r="C31" i="45"/>
  <c r="J30" i="45"/>
  <c r="K30" i="45" s="1"/>
  <c r="I30" i="45"/>
  <c r="H30" i="45"/>
  <c r="E30" i="45"/>
  <c r="J29" i="45"/>
  <c r="I29" i="45"/>
  <c r="H29" i="45"/>
  <c r="E29" i="45"/>
  <c r="J28" i="45"/>
  <c r="I28" i="45"/>
  <c r="H28" i="45"/>
  <c r="E28" i="45"/>
  <c r="J27" i="45"/>
  <c r="I27" i="45"/>
  <c r="H27" i="45"/>
  <c r="E27" i="45"/>
  <c r="J26" i="45"/>
  <c r="I26" i="45"/>
  <c r="H26" i="45"/>
  <c r="E26" i="45"/>
  <c r="J24" i="45"/>
  <c r="I24" i="45"/>
  <c r="H24" i="45"/>
  <c r="E24" i="45"/>
  <c r="J23" i="45"/>
  <c r="I23" i="45"/>
  <c r="H23" i="45"/>
  <c r="E23" i="45"/>
  <c r="J22" i="45"/>
  <c r="K22" i="45" s="1"/>
  <c r="I22" i="45"/>
  <c r="H22" i="45"/>
  <c r="E22" i="45"/>
  <c r="J21" i="45"/>
  <c r="I21" i="45"/>
  <c r="H21" i="45"/>
  <c r="E21" i="45"/>
  <c r="J20" i="45"/>
  <c r="I20" i="45"/>
  <c r="H20" i="45"/>
  <c r="E20" i="45"/>
  <c r="J19" i="45"/>
  <c r="I19" i="45"/>
  <c r="H19" i="45"/>
  <c r="E19" i="45"/>
  <c r="J18" i="45"/>
  <c r="I18" i="45"/>
  <c r="H18" i="45"/>
  <c r="E18" i="45"/>
  <c r="J17" i="45"/>
  <c r="I17" i="45"/>
  <c r="H17" i="45"/>
  <c r="E17" i="45"/>
  <c r="J16" i="45"/>
  <c r="K16" i="45" s="1"/>
  <c r="I16" i="45"/>
  <c r="H16" i="45"/>
  <c r="E16" i="45"/>
  <c r="J15" i="45"/>
  <c r="I15" i="45"/>
  <c r="H15" i="45"/>
  <c r="E15" i="45"/>
  <c r="J14" i="45"/>
  <c r="I14" i="45"/>
  <c r="H14" i="45"/>
  <c r="E14" i="45"/>
  <c r="J13" i="45"/>
  <c r="I13" i="45"/>
  <c r="H13" i="45"/>
  <c r="E13" i="45"/>
  <c r="J12" i="45"/>
  <c r="I12" i="45"/>
  <c r="H12" i="45"/>
  <c r="E12" i="45"/>
  <c r="J11" i="45"/>
  <c r="I11" i="45"/>
  <c r="H11" i="45"/>
  <c r="E11" i="45"/>
  <c r="J10" i="45"/>
  <c r="I10" i="45"/>
  <c r="H10" i="45"/>
  <c r="E10" i="45"/>
  <c r="J9" i="45"/>
  <c r="I9" i="45"/>
  <c r="H9" i="45"/>
  <c r="E9" i="45"/>
  <c r="J8" i="45"/>
  <c r="I8" i="45"/>
  <c r="H8" i="45"/>
  <c r="E8" i="45"/>
  <c r="J7" i="45"/>
  <c r="K7" i="45" s="1"/>
  <c r="I7" i="45"/>
  <c r="BR12" i="49" l="1"/>
  <c r="BR14" i="49"/>
  <c r="BR20" i="49"/>
  <c r="BR26" i="49"/>
  <c r="BR9" i="49"/>
  <c r="BR15" i="49"/>
  <c r="BR27" i="49"/>
  <c r="BR10" i="49"/>
  <c r="BR16" i="49"/>
  <c r="BR18" i="49"/>
  <c r="BR22" i="49"/>
  <c r="BR24" i="49"/>
  <c r="BR28" i="49"/>
  <c r="BR30" i="49"/>
  <c r="BB33" i="49"/>
  <c r="BG33" i="49"/>
  <c r="BK33" i="49"/>
  <c r="BO33" i="49"/>
  <c r="BR11" i="49"/>
  <c r="BR19" i="49"/>
  <c r="BJ33" i="49"/>
  <c r="BI33" i="49"/>
  <c r="BH33" i="49" s="1"/>
  <c r="BM33" i="49"/>
  <c r="BR21" i="49"/>
  <c r="BL33" i="49"/>
  <c r="BP33" i="49"/>
  <c r="BR13" i="49"/>
  <c r="BR23" i="49"/>
  <c r="BR25" i="49"/>
  <c r="BF33" i="49"/>
  <c r="BR17" i="49"/>
  <c r="BR29" i="49"/>
  <c r="BA33" i="49"/>
  <c r="BN33" i="49"/>
  <c r="BR8" i="49"/>
  <c r="BE33" i="49"/>
  <c r="BD33" i="49" s="1"/>
  <c r="BQ33" i="49"/>
  <c r="K26" i="45"/>
  <c r="K27" i="45"/>
  <c r="K12" i="45"/>
  <c r="K19" i="45"/>
  <c r="K25" i="45"/>
  <c r="K14" i="45"/>
  <c r="K9" i="45"/>
  <c r="K17" i="45"/>
  <c r="K29" i="45"/>
  <c r="K15" i="45"/>
  <c r="H31" i="45"/>
  <c r="K24" i="45"/>
  <c r="I31" i="45"/>
  <c r="K23" i="45"/>
  <c r="K21" i="45"/>
  <c r="K13" i="45"/>
  <c r="K11" i="45"/>
  <c r="K10" i="45"/>
  <c r="K20" i="45"/>
  <c r="K28" i="45"/>
  <c r="K18" i="45"/>
  <c r="K8" i="45"/>
  <c r="J31" i="45"/>
  <c r="E31" i="45"/>
  <c r="H7" i="45"/>
  <c r="E7" i="45"/>
  <c r="J6" i="45"/>
  <c r="I6" i="45"/>
  <c r="H6" i="45"/>
  <c r="E6" i="45"/>
  <c r="K36" i="51"/>
  <c r="K35" i="51"/>
  <c r="J34" i="51"/>
  <c r="I34" i="51"/>
  <c r="AF33" i="51"/>
  <c r="AE33" i="51"/>
  <c r="AD33" i="51"/>
  <c r="Z33" i="51"/>
  <c r="Y33" i="51"/>
  <c r="X33" i="51"/>
  <c r="W33" i="51"/>
  <c r="T33" i="51"/>
  <c r="S33" i="51"/>
  <c r="R33" i="51"/>
  <c r="Q33" i="51"/>
  <c r="BR33" i="49" l="1"/>
  <c r="K34" i="51"/>
  <c r="K31" i="45"/>
  <c r="K6" i="45"/>
  <c r="M33" i="51"/>
  <c r="L33" i="51"/>
  <c r="J33" i="51"/>
  <c r="I33" i="51"/>
  <c r="G33" i="51"/>
  <c r="F33" i="51"/>
  <c r="K33" i="51" l="1"/>
  <c r="N33" i="51"/>
  <c r="O33" i="51"/>
  <c r="H33" i="51"/>
  <c r="D33" i="51"/>
  <c r="D35" i="51" s="1"/>
  <c r="C33" i="51"/>
  <c r="E33" i="51" s="1"/>
  <c r="AL31" i="51"/>
  <c r="AK31" i="51"/>
  <c r="AB31" i="51"/>
  <c r="AA31" i="51"/>
  <c r="V31" i="51"/>
  <c r="U31" i="51"/>
  <c r="AL30" i="51"/>
  <c r="AK30" i="51"/>
  <c r="AH30" i="51" s="1"/>
  <c r="AG30" i="51"/>
  <c r="AB30" i="51"/>
  <c r="AA30" i="51"/>
  <c r="V30" i="51"/>
  <c r="U30" i="51"/>
  <c r="AL29" i="51"/>
  <c r="AK29" i="51"/>
  <c r="AG29" i="51"/>
  <c r="AB29" i="51"/>
  <c r="AA29" i="51"/>
  <c r="V29" i="51"/>
  <c r="U29" i="51"/>
  <c r="AL28" i="51"/>
  <c r="AK28" i="51"/>
  <c r="AG28" i="51"/>
  <c r="AB28" i="51"/>
  <c r="AA28" i="51"/>
  <c r="V28" i="51"/>
  <c r="U28" i="51"/>
  <c r="AL27" i="51"/>
  <c r="AK27" i="51"/>
  <c r="AG27" i="51"/>
  <c r="AB27" i="51"/>
  <c r="AA27" i="51"/>
  <c r="V27" i="51"/>
  <c r="U27" i="51"/>
  <c r="AL26" i="51"/>
  <c r="AK26" i="51"/>
  <c r="AG26" i="51"/>
  <c r="AB26" i="51"/>
  <c r="AA26" i="51"/>
  <c r="V26" i="51"/>
  <c r="U26" i="51"/>
  <c r="AL25" i="51"/>
  <c r="AK25" i="51"/>
  <c r="AG25" i="51"/>
  <c r="AB25" i="51"/>
  <c r="AA25" i="51"/>
  <c r="V25" i="51"/>
  <c r="U25" i="51"/>
  <c r="AL24" i="51"/>
  <c r="AK24" i="51"/>
  <c r="AG24" i="51"/>
  <c r="AB24" i="51"/>
  <c r="AA24" i="51"/>
  <c r="V24" i="51"/>
  <c r="U24" i="51"/>
  <c r="AL23" i="51"/>
  <c r="AK23" i="51"/>
  <c r="AG23" i="51"/>
  <c r="AB23" i="51"/>
  <c r="AA23" i="51"/>
  <c r="V23" i="51"/>
  <c r="U23" i="51"/>
  <c r="AL22" i="51"/>
  <c r="AK22" i="51"/>
  <c r="AG22" i="51"/>
  <c r="AB22" i="51"/>
  <c r="AA22" i="51"/>
  <c r="V22" i="51"/>
  <c r="U22" i="51"/>
  <c r="AL21" i="51"/>
  <c r="AK21" i="51"/>
  <c r="AG21" i="51"/>
  <c r="AB21" i="51"/>
  <c r="AA21" i="51"/>
  <c r="V21" i="51"/>
  <c r="U21" i="51"/>
  <c r="AL20" i="51"/>
  <c r="AK20" i="51"/>
  <c r="AG20" i="51"/>
  <c r="AB20" i="51"/>
  <c r="AA20" i="51"/>
  <c r="V20" i="51"/>
  <c r="U20" i="51"/>
  <c r="AL19" i="51"/>
  <c r="AK19" i="51"/>
  <c r="AG19" i="51"/>
  <c r="AB19" i="51"/>
  <c r="AA19" i="51"/>
  <c r="V19" i="51"/>
  <c r="U19" i="51"/>
  <c r="AL18" i="51"/>
  <c r="AK18" i="51"/>
  <c r="AG18" i="51"/>
  <c r="AB18" i="51"/>
  <c r="AA18" i="51"/>
  <c r="V18" i="51"/>
  <c r="U18" i="51"/>
  <c r="AL17" i="51"/>
  <c r="AK17" i="51"/>
  <c r="AG17" i="51"/>
  <c r="AB17" i="51"/>
  <c r="AA17" i="51"/>
  <c r="V17" i="51"/>
  <c r="U17" i="51"/>
  <c r="AL16" i="51"/>
  <c r="AK16" i="51"/>
  <c r="AG16" i="51"/>
  <c r="AB16" i="51"/>
  <c r="AA16" i="51"/>
  <c r="V16" i="51"/>
  <c r="U16" i="51"/>
  <c r="AL15" i="51"/>
  <c r="AK15" i="51"/>
  <c r="AG15" i="51"/>
  <c r="AB15" i="51"/>
  <c r="AA15" i="51"/>
  <c r="V15" i="51"/>
  <c r="U15" i="51"/>
  <c r="AL14" i="51"/>
  <c r="AK14" i="51"/>
  <c r="AG14" i="51"/>
  <c r="AB14" i="51"/>
  <c r="AA14" i="51"/>
  <c r="V14" i="51"/>
  <c r="U14" i="51"/>
  <c r="AL13" i="51"/>
  <c r="AK13" i="51"/>
  <c r="AG13" i="51"/>
  <c r="AB13" i="51"/>
  <c r="AA13" i="51"/>
  <c r="V13" i="51"/>
  <c r="U13" i="51"/>
  <c r="AL12" i="51"/>
  <c r="AK12" i="51"/>
  <c r="AG12" i="51"/>
  <c r="AB12" i="51"/>
  <c r="AA12" i="51"/>
  <c r="V12" i="51"/>
  <c r="U12" i="51"/>
  <c r="AL11" i="51"/>
  <c r="AK11" i="51"/>
  <c r="AG11" i="51"/>
  <c r="AB11" i="51"/>
  <c r="AA11" i="51"/>
  <c r="V11" i="51"/>
  <c r="U11" i="51"/>
  <c r="AL10" i="51"/>
  <c r="AK10" i="51"/>
  <c r="AG10" i="51"/>
  <c r="AB10" i="51"/>
  <c r="AA10" i="51"/>
  <c r="V10" i="51"/>
  <c r="U10" i="51"/>
  <c r="AL9" i="51"/>
  <c r="AK9" i="51"/>
  <c r="AG9" i="51"/>
  <c r="AB9" i="51"/>
  <c r="AA9" i="51"/>
  <c r="V9" i="51"/>
  <c r="U9" i="51"/>
  <c r="AL8" i="51"/>
  <c r="AK8" i="51"/>
  <c r="AG8" i="51"/>
  <c r="AB8" i="51"/>
  <c r="AA8" i="51"/>
  <c r="V8" i="51"/>
  <c r="U8" i="51"/>
  <c r="AL7" i="51"/>
  <c r="AK7" i="51"/>
  <c r="AG7" i="51"/>
  <c r="AB7" i="51"/>
  <c r="AA7" i="51"/>
  <c r="V7" i="51"/>
  <c r="V33" i="51" s="1"/>
  <c r="U7" i="51"/>
  <c r="K49" i="46"/>
  <c r="J49" i="46"/>
  <c r="AA33" i="51" l="1"/>
  <c r="AB33" i="51"/>
  <c r="U33" i="51"/>
  <c r="AG33" i="51"/>
  <c r="C35" i="51"/>
  <c r="E49" i="46"/>
  <c r="D49" i="46"/>
  <c r="K48" i="46"/>
  <c r="J48" i="46"/>
  <c r="F48" i="46"/>
  <c r="K47" i="46"/>
  <c r="J47" i="46"/>
  <c r="F47" i="46"/>
  <c r="K46" i="46"/>
  <c r="J46" i="46"/>
  <c r="F46" i="46"/>
  <c r="K45" i="46"/>
  <c r="J45" i="46"/>
  <c r="F45" i="46"/>
  <c r="K44" i="46"/>
  <c r="J44" i="46"/>
  <c r="F44" i="46"/>
  <c r="K43" i="46"/>
  <c r="J43" i="46"/>
  <c r="F43" i="46"/>
  <c r="K42" i="46"/>
  <c r="J42" i="46"/>
  <c r="F49" i="46" l="1"/>
  <c r="F42" i="46"/>
  <c r="K41" i="46"/>
  <c r="J41" i="46"/>
  <c r="F41" i="46"/>
  <c r="F37" i="46"/>
  <c r="F36" i="46"/>
  <c r="F35" i="46"/>
  <c r="F34" i="46"/>
  <c r="F33" i="46"/>
  <c r="E32" i="46"/>
  <c r="D32" i="46"/>
  <c r="F31" i="46"/>
  <c r="F30" i="46"/>
  <c r="F29" i="46"/>
  <c r="F28" i="46"/>
  <c r="F27" i="46"/>
  <c r="F32" i="46" l="1"/>
  <c r="F26" i="46"/>
  <c r="F25" i="46"/>
  <c r="F24" i="46"/>
  <c r="F23" i="46"/>
  <c r="F22" i="46"/>
  <c r="F21" i="46"/>
  <c r="F20" i="46"/>
  <c r="F19" i="46"/>
  <c r="F18" i="46"/>
  <c r="F17" i="46"/>
  <c r="F16" i="46"/>
  <c r="F15" i="46"/>
  <c r="F14" i="46"/>
  <c r="F13" i="46"/>
  <c r="F12" i="46"/>
  <c r="F11" i="46"/>
  <c r="F10" i="46"/>
  <c r="F9" i="46"/>
  <c r="E8" i="46" l="1"/>
  <c r="D8" i="46"/>
  <c r="F8" i="46" l="1"/>
  <c r="H55" i="47"/>
  <c r="G55" i="47"/>
  <c r="I54" i="47"/>
  <c r="I53" i="47"/>
  <c r="I52" i="47"/>
  <c r="I51" i="47"/>
  <c r="I50" i="47"/>
  <c r="I49" i="47"/>
  <c r="I48" i="47"/>
  <c r="I47" i="47"/>
  <c r="I55" i="47" l="1"/>
  <c r="I46" i="47"/>
  <c r="I45" i="47" l="1"/>
  <c r="I44" i="47" l="1"/>
  <c r="H43" i="47"/>
  <c r="G43" i="47"/>
  <c r="H42" i="47"/>
  <c r="G42" i="47"/>
  <c r="H41" i="47"/>
  <c r="G41" i="47"/>
  <c r="I43" i="47" l="1"/>
  <c r="I42" i="47"/>
  <c r="I41" i="47"/>
  <c r="I40" i="47"/>
  <c r="H39" i="47"/>
  <c r="G39" i="47"/>
  <c r="I39" i="47" l="1"/>
  <c r="H38" i="47"/>
  <c r="G38" i="47"/>
  <c r="H37" i="47"/>
  <c r="G37" i="47"/>
  <c r="H36" i="47"/>
  <c r="G36" i="47"/>
  <c r="H34" i="47"/>
  <c r="G34" i="47"/>
  <c r="H33" i="47"/>
  <c r="G33" i="47"/>
  <c r="H32" i="47"/>
  <c r="G32" i="47"/>
  <c r="H31" i="47"/>
  <c r="G31" i="47"/>
  <c r="H30" i="47"/>
  <c r="G30" i="47"/>
  <c r="H29" i="47"/>
  <c r="G29" i="47"/>
  <c r="H28" i="47"/>
  <c r="G28" i="47"/>
  <c r="H27" i="47"/>
  <c r="G27" i="47"/>
  <c r="I25" i="47"/>
  <c r="I24" i="47"/>
  <c r="I23" i="47"/>
  <c r="I22" i="47"/>
  <c r="I33" i="47" l="1"/>
  <c r="I34" i="47"/>
  <c r="I36" i="47"/>
  <c r="I29" i="47"/>
  <c r="I31" i="47"/>
  <c r="I30" i="47"/>
  <c r="I27" i="47"/>
  <c r="I32" i="47"/>
  <c r="I38" i="47"/>
  <c r="I37" i="47"/>
  <c r="H26" i="47"/>
  <c r="I28" i="47"/>
  <c r="G26" i="47"/>
  <c r="H21" i="47"/>
  <c r="G21" i="47"/>
  <c r="H20" i="47"/>
  <c r="G20" i="47"/>
  <c r="H19" i="47"/>
  <c r="G19" i="47"/>
  <c r="I20" i="47" l="1"/>
  <c r="I21" i="47"/>
  <c r="I26" i="47"/>
  <c r="I19" i="47"/>
  <c r="H18" i="47"/>
  <c r="G18" i="47"/>
  <c r="H16" i="47"/>
  <c r="G16" i="47"/>
  <c r="H14" i="47"/>
  <c r="G14" i="47"/>
  <c r="H13" i="47"/>
  <c r="G13" i="47"/>
  <c r="H12" i="47"/>
  <c r="G12" i="47"/>
  <c r="I14" i="47" l="1"/>
  <c r="I18" i="47"/>
  <c r="I16" i="47"/>
  <c r="I12" i="47"/>
  <c r="I13" i="47"/>
  <c r="H11" i="47"/>
  <c r="G11" i="47"/>
  <c r="G10" i="47" s="1"/>
  <c r="I11" i="47" l="1"/>
  <c r="H10" i="47"/>
  <c r="I10" i="47" s="1"/>
  <c r="H9" i="47" l="1"/>
  <c r="H8" i="47" s="1"/>
  <c r="H7" i="47" s="1"/>
  <c r="H6" i="47" s="1"/>
  <c r="G9" i="47"/>
  <c r="D24" i="26"/>
  <c r="I9" i="47" l="1"/>
  <c r="G8" i="47"/>
  <c r="G7" i="47" s="1"/>
  <c r="I7" i="47" s="1"/>
  <c r="G6" i="47" l="1"/>
  <c r="I6" i="47" s="1"/>
  <c r="I8" i="47"/>
  <c r="D7" i="46"/>
  <c r="E7" i="46"/>
  <c r="F7" i="46" l="1"/>
</calcChain>
</file>

<file path=xl/comments1.xml><?xml version="1.0" encoding="utf-8"?>
<comments xmlns="http://schemas.openxmlformats.org/spreadsheetml/2006/main">
  <authors>
    <author>altaa</author>
  </authors>
  <commentList>
    <comment ref="G22" authorId="0">
      <text>
        <r>
          <rPr>
            <b/>
            <sz val="8"/>
            <color indexed="81"/>
            <rFont val="Tahoma"/>
            <family val="2"/>
          </rPr>
          <t>altaa:</t>
        </r>
        <r>
          <rPr>
            <sz val="8"/>
            <color indexed="81"/>
            <rFont val="Tahoma"/>
            <family val="2"/>
          </rPr>
          <t xml:space="preserve">
</t>
        </r>
        <r>
          <rPr>
            <sz val="8"/>
            <color indexed="81"/>
            <rFont val="Times New Roman Mon"/>
            <family val="1"/>
          </rPr>
          <t>R-îîñ áè÷èæ àâñíàà îðóóëíà</t>
        </r>
      </text>
    </comment>
    <comment ref="G40" authorId="0">
      <text>
        <r>
          <rPr>
            <b/>
            <sz val="8"/>
            <color indexed="81"/>
            <rFont val="Tahoma"/>
            <family val="2"/>
          </rPr>
          <t>altaa:</t>
        </r>
        <r>
          <rPr>
            <sz val="8"/>
            <color indexed="81"/>
            <rFont val="Tahoma"/>
            <family val="2"/>
          </rPr>
          <t xml:space="preserve">
</t>
        </r>
        <r>
          <rPr>
            <sz val="8"/>
            <color indexed="81"/>
            <rFont val="Times New Roman Mon"/>
            <family val="1"/>
          </rPr>
          <t xml:space="preserve">Òºñºâò ãàçðûí ººðèéí îðëîãî Revenue and Cost-îîñ àâòîìàòààð îðæ èðíý. 
</t>
        </r>
      </text>
    </comment>
    <comment ref="H40" authorId="0">
      <text>
        <r>
          <rPr>
            <b/>
            <sz val="8"/>
            <color indexed="81"/>
            <rFont val="Tahoma"/>
            <family val="2"/>
          </rPr>
          <t>altaa:</t>
        </r>
        <r>
          <rPr>
            <sz val="8"/>
            <color indexed="81"/>
            <rFont val="Tahoma"/>
            <family val="2"/>
          </rPr>
          <t xml:space="preserve">
10,11,12-</t>
        </r>
        <r>
          <rPr>
            <sz val="8"/>
            <color indexed="81"/>
            <rFont val="Times New Roman Mon"/>
            <family val="1"/>
          </rPr>
          <t xml:space="preserve">òîé =áàéõ ¸ñòîé. </t>
        </r>
      </text>
    </comment>
    <comment ref="G46" authorId="0">
      <text>
        <r>
          <rPr>
            <b/>
            <sz val="8"/>
            <color indexed="81"/>
            <rFont val="Tahoma"/>
            <family val="2"/>
          </rPr>
          <t>altaa:</t>
        </r>
        <r>
          <rPr>
            <sz val="8"/>
            <color indexed="81"/>
            <rFont val="Tahoma"/>
            <family val="2"/>
          </rPr>
          <t xml:space="preserve">
776</t>
        </r>
      </text>
    </comment>
    <comment ref="H46" authorId="0">
      <text>
        <r>
          <rPr>
            <b/>
            <sz val="8"/>
            <color indexed="81"/>
            <rFont val="Tahoma"/>
            <family val="2"/>
          </rPr>
          <t>altaa:</t>
        </r>
        <r>
          <rPr>
            <sz val="8"/>
            <color indexed="81"/>
            <rFont val="Tahoma"/>
            <family val="2"/>
          </rPr>
          <t xml:space="preserve">
776</t>
        </r>
      </text>
    </comment>
    <comment ref="G47" authorId="0">
      <text>
        <r>
          <rPr>
            <b/>
            <sz val="8"/>
            <color indexed="81"/>
            <rFont val="Tahoma"/>
            <family val="2"/>
          </rPr>
          <t>altaa:</t>
        </r>
        <r>
          <rPr>
            <sz val="8"/>
            <color indexed="81"/>
            <rFont val="Tahoma"/>
            <family val="2"/>
          </rPr>
          <t xml:space="preserve">
778</t>
        </r>
      </text>
    </comment>
    <comment ref="H47" authorId="0">
      <text>
        <r>
          <rPr>
            <b/>
            <sz val="8"/>
            <color indexed="81"/>
            <rFont val="Tahoma"/>
            <family val="2"/>
          </rPr>
          <t>altaa:</t>
        </r>
        <r>
          <rPr>
            <sz val="8"/>
            <color indexed="81"/>
            <rFont val="Tahoma"/>
            <family val="2"/>
          </rPr>
          <t xml:space="preserve">
778</t>
        </r>
      </text>
    </comment>
    <comment ref="G48" authorId="0">
      <text>
        <r>
          <rPr>
            <b/>
            <sz val="8"/>
            <color indexed="81"/>
            <rFont val="Tahoma"/>
            <family val="2"/>
          </rPr>
          <t>altaa:</t>
        </r>
        <r>
          <rPr>
            <sz val="8"/>
            <color indexed="81"/>
            <rFont val="Tahoma"/>
            <family val="2"/>
          </rPr>
          <t xml:space="preserve">
779</t>
        </r>
      </text>
    </comment>
    <comment ref="H48" authorId="0">
      <text>
        <r>
          <rPr>
            <b/>
            <sz val="8"/>
            <color indexed="81"/>
            <rFont val="Tahoma"/>
            <family val="2"/>
          </rPr>
          <t>altaa:</t>
        </r>
        <r>
          <rPr>
            <sz val="8"/>
            <color indexed="81"/>
            <rFont val="Tahoma"/>
            <family val="2"/>
          </rPr>
          <t xml:space="preserve">
779</t>
        </r>
      </text>
    </comment>
    <comment ref="G52" authorId="0">
      <text>
        <r>
          <rPr>
            <b/>
            <sz val="8"/>
            <color indexed="81"/>
            <rFont val="Tahoma"/>
            <family val="2"/>
          </rPr>
          <t>altaa:</t>
        </r>
        <r>
          <rPr>
            <sz val="8"/>
            <color indexed="81"/>
            <rFont val="Tahoma"/>
            <family val="2"/>
          </rPr>
          <t xml:space="preserve">
1</t>
        </r>
      </text>
    </comment>
    <comment ref="H52" authorId="0">
      <text>
        <r>
          <rPr>
            <b/>
            <sz val="8"/>
            <color indexed="81"/>
            <rFont val="Tahoma"/>
            <family val="2"/>
          </rPr>
          <t>altaa:</t>
        </r>
        <r>
          <rPr>
            <sz val="8"/>
            <color indexed="81"/>
            <rFont val="Tahoma"/>
            <family val="2"/>
          </rPr>
          <t xml:space="preserve">
1</t>
        </r>
      </text>
    </comment>
    <comment ref="H53" authorId="0">
      <text>
        <r>
          <rPr>
            <b/>
            <sz val="8"/>
            <color indexed="81"/>
            <rFont val="Tahoma"/>
            <family val="2"/>
          </rPr>
          <t>altaa:</t>
        </r>
        <r>
          <rPr>
            <sz val="8"/>
            <color indexed="81"/>
            <rFont val="Tahoma"/>
            <family val="2"/>
          </rPr>
          <t xml:space="preserve">
48</t>
        </r>
      </text>
    </comment>
    <comment ref="H54" authorId="0">
      <text>
        <r>
          <rPr>
            <b/>
            <sz val="8"/>
            <color indexed="81"/>
            <rFont val="Tahoma"/>
            <family val="2"/>
          </rPr>
          <t>altaa:</t>
        </r>
        <r>
          <rPr>
            <sz val="8"/>
            <color indexed="81"/>
            <rFont val="Tahoma"/>
            <family val="2"/>
          </rPr>
          <t xml:space="preserve">
49</t>
        </r>
      </text>
    </comment>
  </commentList>
</comments>
</file>

<file path=xl/comments2.xml><?xml version="1.0" encoding="utf-8"?>
<comments xmlns="http://schemas.openxmlformats.org/spreadsheetml/2006/main">
  <authors>
    <author>altaa</author>
  </authors>
  <commentList>
    <comment ref="D42" authorId="0">
      <text>
        <r>
          <rPr>
            <b/>
            <sz val="8"/>
            <color indexed="81"/>
            <rFont val="Tahoma"/>
            <family val="2"/>
          </rPr>
          <t>altaa:</t>
        </r>
        <r>
          <rPr>
            <sz val="8"/>
            <color indexed="81"/>
            <rFont val="Tahoma"/>
            <family val="2"/>
          </rPr>
          <t xml:space="preserve">
776</t>
        </r>
      </text>
    </comment>
    <comment ref="E42" authorId="0">
      <text>
        <r>
          <rPr>
            <b/>
            <sz val="8"/>
            <color indexed="81"/>
            <rFont val="Tahoma"/>
            <family val="2"/>
          </rPr>
          <t>altaa:</t>
        </r>
        <r>
          <rPr>
            <sz val="8"/>
            <color indexed="81"/>
            <rFont val="Tahoma"/>
            <family val="2"/>
          </rPr>
          <t xml:space="preserve">
776</t>
        </r>
      </text>
    </comment>
    <comment ref="D43" authorId="0">
      <text>
        <r>
          <rPr>
            <b/>
            <sz val="8"/>
            <color indexed="81"/>
            <rFont val="Tahoma"/>
            <family val="2"/>
          </rPr>
          <t>altaa:</t>
        </r>
        <r>
          <rPr>
            <sz val="8"/>
            <color indexed="81"/>
            <rFont val="Tahoma"/>
            <family val="2"/>
          </rPr>
          <t xml:space="preserve">
778</t>
        </r>
      </text>
    </comment>
    <comment ref="E43" authorId="0">
      <text>
        <r>
          <rPr>
            <b/>
            <sz val="8"/>
            <color indexed="81"/>
            <rFont val="Tahoma"/>
            <family val="2"/>
          </rPr>
          <t>altaa:</t>
        </r>
        <r>
          <rPr>
            <sz val="8"/>
            <color indexed="81"/>
            <rFont val="Tahoma"/>
            <family val="2"/>
          </rPr>
          <t xml:space="preserve">
778</t>
        </r>
      </text>
    </comment>
    <comment ref="D44" authorId="0">
      <text>
        <r>
          <rPr>
            <b/>
            <sz val="8"/>
            <color indexed="81"/>
            <rFont val="Tahoma"/>
            <family val="2"/>
          </rPr>
          <t>altaa:</t>
        </r>
        <r>
          <rPr>
            <sz val="8"/>
            <color indexed="81"/>
            <rFont val="Tahoma"/>
            <family val="2"/>
          </rPr>
          <t xml:space="preserve">
779</t>
        </r>
      </text>
    </comment>
    <comment ref="E44" authorId="0">
      <text>
        <r>
          <rPr>
            <b/>
            <sz val="8"/>
            <color indexed="81"/>
            <rFont val="Tahoma"/>
            <family val="2"/>
          </rPr>
          <t>altaa:</t>
        </r>
        <r>
          <rPr>
            <sz val="8"/>
            <color indexed="81"/>
            <rFont val="Tahoma"/>
            <family val="2"/>
          </rPr>
          <t xml:space="preserve">
779</t>
        </r>
      </text>
    </comment>
    <comment ref="D45" authorId="0">
      <text>
        <r>
          <rPr>
            <b/>
            <sz val="8"/>
            <color indexed="81"/>
            <rFont val="Tahoma"/>
            <family val="2"/>
          </rPr>
          <t>altaa:</t>
        </r>
        <r>
          <rPr>
            <sz val="8"/>
            <color indexed="81"/>
            <rFont val="Tahoma"/>
            <family val="2"/>
          </rPr>
          <t xml:space="preserve">
42</t>
        </r>
      </text>
    </comment>
    <comment ref="E45" authorId="0">
      <text>
        <r>
          <rPr>
            <b/>
            <sz val="8"/>
            <color indexed="81"/>
            <rFont val="Tahoma"/>
            <family val="2"/>
          </rPr>
          <t>altaa:</t>
        </r>
        <r>
          <rPr>
            <sz val="8"/>
            <color indexed="81"/>
            <rFont val="Tahoma"/>
            <family val="2"/>
          </rPr>
          <t xml:space="preserve">
42</t>
        </r>
      </text>
    </comment>
    <comment ref="D47" authorId="0">
      <text>
        <r>
          <rPr>
            <b/>
            <sz val="8"/>
            <color indexed="81"/>
            <rFont val="Tahoma"/>
            <family val="2"/>
          </rPr>
          <t>altaa:</t>
        </r>
        <r>
          <rPr>
            <sz val="8"/>
            <color indexed="81"/>
            <rFont val="Tahoma"/>
            <family val="2"/>
          </rPr>
          <t xml:space="preserve">
704</t>
        </r>
      </text>
    </comment>
    <comment ref="E47" authorId="0">
      <text>
        <r>
          <rPr>
            <b/>
            <sz val="8"/>
            <color indexed="81"/>
            <rFont val="Tahoma"/>
            <family val="2"/>
          </rPr>
          <t>altaa:</t>
        </r>
        <r>
          <rPr>
            <sz val="8"/>
            <color indexed="81"/>
            <rFont val="Tahoma"/>
            <family val="2"/>
          </rPr>
          <t xml:space="preserve">
704</t>
        </r>
      </text>
    </comment>
    <comment ref="D49" authorId="0">
      <text>
        <r>
          <rPr>
            <b/>
            <sz val="8"/>
            <color indexed="81"/>
            <rFont val="Tahoma"/>
            <family val="2"/>
          </rPr>
          <t>altaa:</t>
        </r>
        <r>
          <rPr>
            <sz val="8"/>
            <color indexed="81"/>
            <rFont val="Tahoma"/>
            <family val="2"/>
          </rPr>
          <t xml:space="preserve">
758</t>
        </r>
      </text>
    </comment>
    <comment ref="E49" authorId="0">
      <text>
        <r>
          <rPr>
            <b/>
            <sz val="8"/>
            <color indexed="81"/>
            <rFont val="Tahoma"/>
            <family val="2"/>
          </rPr>
          <t>altaa:</t>
        </r>
        <r>
          <rPr>
            <sz val="8"/>
            <color indexed="81"/>
            <rFont val="Tahoma"/>
            <family val="2"/>
          </rPr>
          <t xml:space="preserve">
758</t>
        </r>
      </text>
    </comment>
  </commentList>
</comments>
</file>

<file path=xl/comments3.xml><?xml version="1.0" encoding="utf-8"?>
<comments xmlns="http://schemas.openxmlformats.org/spreadsheetml/2006/main">
  <authors>
    <author>altaa</author>
  </authors>
  <commentList>
    <comment ref="I7" authorId="0">
      <text>
        <r>
          <rPr>
            <b/>
            <sz val="8"/>
            <color indexed="81"/>
            <rFont val="Tahoma"/>
            <family val="2"/>
          </rPr>
          <t>altaa:</t>
        </r>
        <r>
          <rPr>
            <sz val="8"/>
            <color indexed="81"/>
            <rFont val="Tahoma"/>
            <family val="2"/>
          </rPr>
          <t xml:space="preserve">
758</t>
        </r>
      </text>
    </comment>
  </commentList>
</comments>
</file>

<file path=xl/comments4.xml><?xml version="1.0" encoding="utf-8"?>
<comments xmlns="http://schemas.openxmlformats.org/spreadsheetml/2006/main">
  <authors>
    <author>altaa</author>
  </authors>
  <commentList>
    <comment ref="B8" authorId="0">
      <text>
        <r>
          <rPr>
            <b/>
            <sz val="8"/>
            <color indexed="81"/>
            <rFont val="Tahoma"/>
            <family val="2"/>
          </rPr>
          <t>altaa:</t>
        </r>
        <r>
          <rPr>
            <sz val="8"/>
            <color indexed="81"/>
            <rFont val="Tahoma"/>
            <family val="2"/>
          </rPr>
          <t xml:space="preserve">
</t>
        </r>
        <r>
          <rPr>
            <sz val="8"/>
            <color indexed="81"/>
            <rFont val="Mon_Baltica"/>
          </rPr>
          <t xml:space="preserve">àâëàãà øèâýãäýíý. </t>
        </r>
      </text>
    </comment>
  </commentList>
</comments>
</file>

<file path=xl/sharedStrings.xml><?xml version="1.0" encoding="utf-8"?>
<sst xmlns="http://schemas.openxmlformats.org/spreadsheetml/2006/main" count="340" uniqueCount="203">
  <si>
    <t xml:space="preserve">    ðàøààí óñ àøèãëàñíû òºëáºð</t>
  </si>
  <si>
    <t>Áóñàä òºëáºð õóðààìæ</t>
  </si>
  <si>
    <t>II</t>
  </si>
  <si>
    <t>III</t>
  </si>
  <si>
    <t>IY</t>
  </si>
  <si>
    <t>Y</t>
  </si>
  <si>
    <t>Ã¿éö</t>
  </si>
  <si>
    <t>Õóâü</t>
  </si>
  <si>
    <t>Àëàã-Ýðäýíý</t>
  </si>
  <si>
    <t>Àðáóëàã</t>
  </si>
  <si>
    <t>Áàÿíç¿ðõ</t>
  </si>
  <si>
    <t>Á¿ðýíòîãòîõ</t>
  </si>
  <si>
    <t>Ãàëò</t>
  </si>
  <si>
    <t>Æàðãàëàíò</t>
  </si>
  <si>
    <t>Èõ-Óóë</t>
  </si>
  <si>
    <t>Ðàøààíò</t>
  </si>
  <si>
    <t>Ðåí÷èíëõ¿ìáý</t>
  </si>
  <si>
    <t>Òàðèàëàí</t>
  </si>
  <si>
    <t>Òîñîíöýíãýë</t>
  </si>
  <si>
    <t>Òºìºðáóëàã</t>
  </si>
  <si>
    <t>Ò¿íýë</t>
  </si>
  <si>
    <t>Óëààí-Óóë</t>
  </si>
  <si>
    <t>Öàãààí íóóð</t>
  </si>
  <si>
    <t>Öàãààí-Óóë</t>
  </si>
  <si>
    <t>Öàãààí-¯¿ð</t>
  </si>
  <si>
    <t>Öýöýðëýã</t>
  </si>
  <si>
    <t>×àíäìàíü-ªíäºð</t>
  </si>
  <si>
    <t>Øèíý-Èäýð</t>
  </si>
  <si>
    <t>Ýðäýíýáóëãàí</t>
  </si>
  <si>
    <t>Õàíõ</t>
  </si>
  <si>
    <t>Õàòãàë</t>
  </si>
  <si>
    <t>Ìºðºí</t>
  </si>
  <si>
    <t>Ä¯Í</t>
  </si>
  <si>
    <t>Ìºð</t>
  </si>
  <si>
    <t>Òºë</t>
  </si>
  <si>
    <t>À</t>
  </si>
  <si>
    <t>Á</t>
  </si>
  <si>
    <t>Óðñãàë îðëîãî /III+IY/</t>
  </si>
  <si>
    <t>Òàòâàðûí îðëîãî /1+2+3+4/</t>
  </si>
  <si>
    <t>Îðëîãûí àëáàí òàòâàð /1,1+1,2/</t>
  </si>
  <si>
    <t>1.1 õ¿í àì îðëîãûí àëáàí òàòâàð</t>
  </si>
  <si>
    <t>ªì÷èéí òàòâàð</t>
  </si>
  <si>
    <t xml:space="preserve">      ¿ë õºäëºõ õºðºíãèéí </t>
  </si>
  <si>
    <t xml:space="preserve">      áóóíû àëáàí òàòâàð</t>
  </si>
  <si>
    <t>Áóñàä òàòâàð /òºëáºð, õóðààìæ/</t>
  </si>
  <si>
    <t xml:space="preserve">     óëñûí òýìäýãòèéí õóðààìæ</t>
  </si>
  <si>
    <t xml:space="preserve">     àøèãò ìàëòìàëûí íººö àøèãëàñíû òºëáºð</t>
  </si>
  <si>
    <t xml:space="preserve">     àâòî òýýâðèéí áîëîí ººðºº ÿâàã÷ õýðýãñëèéí àëáàí òàòâàð</t>
  </si>
  <si>
    <t xml:space="preserve">     ãàçðûí òºëáºð</t>
  </si>
  <si>
    <t xml:space="preserve">     îéãîîñ õýðýãëýýíèé ìîä, ò¿ëýý áýëòãýæ àøèãëàñíû òºëáºð</t>
  </si>
  <si>
    <t xml:space="preserve">    àøèãò ìàëòìàëààñ áóñàä áàéãàëèéí áàÿëàã àøèãëàõàä îëãîõ ýðõèéí çºâøººðëèéí õóðààìæ</t>
  </si>
  <si>
    <t xml:space="preserve">     áàéãàëèéí óðãàìàë àøèãëàñíû òºëáºð</t>
  </si>
  <si>
    <t xml:space="preserve">    ºâ çàëãàìæëàë, áýëýãëýëèéí àëáàí òàòâàð</t>
  </si>
  <si>
    <t xml:space="preserve">    ò¿ãýýìýë òàðõàöòàé àøèãò ìàëòìàë àøèãëàñíû òºëáºð </t>
  </si>
  <si>
    <t>Òàòâàðûí áóñ îðëîãî</t>
  </si>
  <si>
    <t xml:space="preserve">    òºñºâò ãàçðûí ººðèéí îðëîãî</t>
  </si>
  <si>
    <t xml:space="preserve">    õ¿¿, òîðãóóëèéí îðëîãî</t>
  </si>
  <si>
    <t xml:space="preserve">    áóñàä îðëîãî</t>
  </si>
  <si>
    <t>Õºðºíãèéí îðëîãî</t>
  </si>
  <si>
    <t>Öàëèí õºëñºíä</t>
  </si>
  <si>
    <t>Íèéãìèéí äààòãàëûí  øèìòãýëä</t>
  </si>
  <si>
    <t>Ýð¿¿ë ìýíäèéí äààòãàëä</t>
  </si>
  <si>
    <t>Áàðàà ã¿éëãýýíèé áóñàä</t>
  </si>
  <si>
    <t>Õºðºíãº îðóóëàëòàä</t>
  </si>
  <si>
    <t>ÇÀÐËÀÃÛÍ Ä¯Í</t>
  </si>
  <si>
    <t>Á.ÇÀÐËÀÃÀ</t>
  </si>
  <si>
    <t>À. ÎÐËÎÃÎ /II+Y/</t>
  </si>
  <si>
    <t>Áóñàä çàðäàë</t>
  </si>
  <si>
    <t>Àéìãèéí òºñºâòýé øóóä õàðüöäàã áàéãóóëëàãóóä</t>
  </si>
  <si>
    <t xml:space="preserve">     öàëèí, õºäºëìºðèéí õºëñ, ò¿¿íòýé àäèëòãàõ îðëîãî</t>
  </si>
  <si>
    <t>ÒªÑÂÈÉÍ ÎÐËÎÃÛÍ ÒÀËÀÀÐ</t>
  </si>
  <si>
    <t>ÒªÑÂÈÉÍ ÇÀÐËÀÃÛÍ ÒÀËÀÀÐ</t>
  </si>
  <si>
    <t xml:space="preserve">    àãíóóðûí íººö àøèãëàñíû òºëáºð, àí àìüòàí àãíàõ, áàðèõ çºâøººðëèéí õóðààìæ</t>
  </si>
  <si>
    <t xml:space="preserve">1.2. Àæ àõóéí íýãæ, áàéãóóëëàãûí îðëîãûí àëáàí òàòâàð </t>
  </si>
  <si>
    <t>ÒªÑÂÈÉÍ ÀÂËÀÃÛÍ ÒÀËÀÀÐ</t>
  </si>
  <si>
    <t>ÒªÑÂÈÉÍ ªÃËªÃÈÉÍ ÒÀËÀÀÐ</t>
  </si>
  <si>
    <t>Öàëèí</t>
  </si>
  <si>
    <t>ÍÄØ</t>
  </si>
  <si>
    <t>ÝÌÄÕ</t>
  </si>
  <si>
    <t>Ãýðýë</t>
  </si>
  <si>
    <t>Ò¿ëø</t>
  </si>
  <si>
    <t>Øóóäàí</t>
  </si>
  <si>
    <t>Õîîë</t>
  </si>
  <si>
    <t>Ýì</t>
  </si>
  <si>
    <t>Áóñàä</t>
  </si>
  <si>
    <t>Ä¿í</t>
  </si>
  <si>
    <t>Äàõèí õóâààðèëàëò</t>
  </si>
  <si>
    <t>Òýýâýð</t>
  </si>
  <si>
    <t>Óðñãàë çàñâàð</t>
  </si>
  <si>
    <t>ÀÂËÀÃÀ</t>
  </si>
  <si>
    <t>ªÃËªÃ</t>
  </si>
  <si>
    <t>¯¯ÍÝÝÑ</t>
  </si>
  <si>
    <t>ÍªÀÒ</t>
  </si>
  <si>
    <t>ÀÀÍ-èéí îðëîãî</t>
  </si>
  <si>
    <t>Ñóìäûí íýðñ</t>
  </si>
  <si>
    <t>Îðîí íóòãèéí îðëîãî</t>
  </si>
  <si>
    <t>Òºâëºðñºí òºñâèéí îðëîãî</t>
  </si>
  <si>
    <t>Òàòâàðûí îðëîãûí íèéò ä¿í</t>
  </si>
  <si>
    <t>Ðýí÷èíëõ¿ìáý</t>
  </si>
  <si>
    <t>Öàãààííóóð</t>
  </si>
  <si>
    <t>Ìàë á¿õèé èðãýíèé îðëîãî</t>
  </si>
  <si>
    <t>ÕÝÀÀ ýðõýëñíèé îðëîãî</t>
  </si>
  <si>
    <t>Ïàòåíò áóþó ÎÒÁÒÁÀ¯ÝÀÒ</t>
  </si>
  <si>
    <t>¯ë õºäëºõ õºðºíãèé àëáàí òàòâàð</t>
  </si>
  <si>
    <t>Áóóíû àëáàí òàòâàð</t>
  </si>
  <si>
    <t>Àøèãò ìàëòìàëûí íººö àøèãëàñíû</t>
  </si>
  <si>
    <t xml:space="preserve">Ãàçðûí òºëáºð </t>
  </si>
  <si>
    <t xml:space="preserve">Îéãîîñ ìîä ò¿ëýý áýëòãýæ àøèãëàñíû </t>
  </si>
  <si>
    <t>Ðàøààí àøèãëàñíû òºëáºð</t>
  </si>
  <si>
    <t>Áàéãàëèéí óðãàìàë àøèãëàñíû òºëáºð</t>
  </si>
  <si>
    <t>Àíãèéí çºâøººðëèéí õóðààìæ</t>
  </si>
  <si>
    <t>Ò¿ãýýìýë òàðõàöòàé àøèãò ìàëòìàë</t>
  </si>
  <si>
    <t>Àøèãò ìàëòìàëààñ áóñàä áàéãàëèéí áàÿëàã</t>
  </si>
  <si>
    <t>Ò¿ðýýñèéí îðëîãî</t>
  </si>
  <si>
    <t>Õ¿¿ òîðãóóëèéí îðëîãî</t>
  </si>
  <si>
    <t>Õºðºíãº áîðëóóëñíû îðëîãî</t>
  </si>
  <si>
    <t>ªì÷ õóâü÷ëàëûí îðëîãî</t>
  </si>
  <si>
    <t xml:space="preserve">Àâòî òýýâðèéí õýðýãñëèéí àëáàí òàòâàð </t>
  </si>
  <si>
    <t xml:space="preserve">Îíöãîé </t>
  </si>
  <si>
    <t>Öàëèí /ñóóòãàí/</t>
  </si>
  <si>
    <t>ÎÐÎÍ ÍÓÒÃÈÉÍ ÎÐËÎÃÎ</t>
  </si>
  <si>
    <t>Öýâýð áîõèð óñ</t>
  </si>
  <si>
    <t xml:space="preserve"> ÍªÀÒûí øèëæ¿¿ëýã</t>
  </si>
  <si>
    <t>Óëñûí òºñâººñ àâñàí ñàíõ¿¿ãèéí äýìæëýã</t>
  </si>
  <si>
    <t>Òîìèëîëò</t>
  </si>
  <si>
    <t>Òàòààñ áà óðñãàë øèëæ¿¿ëýã</t>
  </si>
  <si>
    <t>Èõ çàñâàðò</t>
  </si>
  <si>
    <t>Àíãèëàãäààã¿é çàðäàë</t>
  </si>
  <si>
    <t>ÀÉÌÃÈÉÍ ÎÐÎÍ ÍÓÒÃÈÉÍ ÁÎËÎÍ ÓËÑÛÍ ÒªÑÂÈÉÍ ÎÐËÎÃÎ</t>
  </si>
  <si>
    <t>ÓËÑÛÍ ÒªÑÂÈÉÍ ÎÐËÎÃÎ</t>
  </si>
  <si>
    <t>Ä/ä</t>
  </si>
  <si>
    <t xml:space="preserve">Ñóìäûí íýð </t>
  </si>
  <si>
    <t xml:space="preserve">  </t>
  </si>
  <si>
    <t xml:space="preserve"> </t>
  </si>
  <si>
    <t>ÀÆ ¯ÉËÄÂÝÐ</t>
  </si>
  <si>
    <t>Àæ ¿éëäâýðèéí á¿òýýãäýõ¿¿í \ìÿí.òºã\</t>
  </si>
  <si>
    <t>õóâü</t>
  </si>
  <si>
    <t>Íèéò á¿òýýãäýõ¿¿í</t>
  </si>
  <si>
    <t xml:space="preserve">                                                                             </t>
  </si>
  <si>
    <t xml:space="preserve">                                               </t>
  </si>
  <si>
    <t xml:space="preserve">                                            </t>
  </si>
  <si>
    <t xml:space="preserve">       </t>
  </si>
  <si>
    <t xml:space="preserve">       Áîðëóóëàëò</t>
  </si>
  <si>
    <t xml:space="preserve">Ñàíõ¿¿ãèéí õýëòýñ </t>
  </si>
  <si>
    <t xml:space="preserve">     îðëîãûã íü òóõàé á¿ð òîäîðõîéëîõ áîëîìæã¿é àæèë, õóâèàðàà ýðõëýã÷ èðãýíèé îðëîãûí àëáàí òàòâàð </t>
  </si>
  <si>
    <t xml:space="preserve">       õóâèàðàà àæ àõóé ýðõýëñíèé îðëîãî</t>
  </si>
  <si>
    <t xml:space="preserve">       õóâèéí ìàë á¿õèé èðãýíèé îðëîãî</t>
  </si>
  <si>
    <t xml:space="preserve">       õàäãàëàìæèéí õ¿¿ãèéí îðëîãî</t>
  </si>
  <si>
    <t xml:space="preserve">       Áóñàä îðëîãî </t>
  </si>
  <si>
    <t>2. Õºâñãºë-Ãóðèë òýæýýë ÕÕÊ</t>
  </si>
  <si>
    <t>àâëàãà</t>
  </si>
  <si>
    <t>íèéò àâëàãà</t>
  </si>
  <si>
    <t>Íýã óäààãèéí òýòãýìæ</t>
  </si>
  <si>
    <t>Áîðëóóëàëò \ ìÿí.òºã\</t>
  </si>
  <si>
    <t>Áàéðíû ò¿ðýýñ</t>
  </si>
  <si>
    <t>Òºñâèéí îðëîãî 2004 îíû 2 äóãààð ñàðä 165.4 ñàÿ òºãðºã áîëæ, îðëîãûí á¿ðäýëò òºëºâëºñíººñ 109  õóâü áóþó 13.6  ñàÿ òºãðºãººð äàâæ áèåëñýí  áàéíà. 2003 îíû ìºí ¿åòýé õàðüöóóëàõàä  117.3  õóâü áóþó 35.1 ñàÿ òºãðºãººð ºñëºº. Äàõèí õóâààðèëàëòûí îðëîãûí òºëºâ</t>
  </si>
  <si>
    <t xml:space="preserve"> Àéìãèéí òºñâèéí îðëîãûí 92.6 õóâèéã òàòâàðûí îðëîãî, 7.4 õóâèéã òàòâàðûí áóñ îðëîãî ýçýëæ áàéãàà íü 2003 îíû ìºí ¿åòýé õàðüöóóëàõàä òàòâàðûí îðëîãî 20.6 ïóíêòýýð ºñºæ, òàòâàðûí áóñ îðëîãî 20.5 ïóíêòýýð áóóðñàí áàéíà.  Òºñâèéí îðëîãûí òºëºâëºãººã 16 ñóì  </t>
  </si>
  <si>
    <t>Òºñâèéí çàðëàãà 2004 îíû 1 ñàðä 1241.6 ñàÿ òºãðºã áîëæ 2003 îíû ìºí ¿åýñ 113.2 ñàÿ òºãðºãººð  ºññºí  áàéíà. Íèéò çàðäëûí ä¿íä öàëèí, íèéãìèéí äààòãàëûí øèìòãýë 51.3 õóâü, áàðàà ¿éë÷èëãýýíèé áóñàä çàðäàë 45.3 õóâèéã ýçýëæ, 2003 îíû ìºí ¿åòýé õàðüöóóëàõàä ö</t>
  </si>
  <si>
    <t>Òºñºâò áàéãóóëëàãóóäûí àâëàãà 2004 îíû 2 äóãààð ñàðä 39.8  ñàÿ òºãðºã áîëæ, îíû ýõíýýñ 0.6 ñàÿ òºãðºãººð ºñºæ,  íîäíèíãèéí ìºí ¿åèéíõýýñ 0.4 ñàÿ òºãðºãººð ºññºí áàéíà.   Àëàã-Ýðäýíý, Á¿ðýíòîãòîõ,  Ãàëò,  Öàãààí íóóð,  Öàãààí-Óóë,  Ìºðºí ñóì,  àéìãèéí òºñº</t>
  </si>
  <si>
    <t>2004 îíû 2 ñàðä  ºãëºã 126.1 ñàÿ  òºãðºã áîëæ îíû ýõíýýñ 30.3 ñàÿ òºãðºãººð  ºñºæ,  íîäíèíãèéí ìºí ¿åýñ 19.0 ñàÿ òºãðºãººð ºññºí áàéíà.  Áàÿíç¿ðõ, Á¿ðýíòîãòîõ, Ãàëò, Ðàøààíò, Ðåí÷èíëõ¿ìáý,  Èõ-Óóë, Òîñîíöýíãýë, Óëààí-Óóë,  Öàãààí-Óóë, Øèíý-Èäýð,  Ìºðºí ñó</t>
  </si>
  <si>
    <t>Ñóìäûí íýð</t>
  </si>
  <si>
    <t xml:space="preserve">Òºñâèéí îðëîãî </t>
  </si>
  <si>
    <t xml:space="preserve">Òºñâèéí çàðëàãà </t>
  </si>
  <si>
    <t>Çàðäàëä îðëîãûí ýçëýõ õóâü</t>
  </si>
  <si>
    <t>ÒªË</t>
  </si>
  <si>
    <t>Ã¯ÉÖ</t>
  </si>
  <si>
    <t>ÕÓÂÜ</t>
  </si>
  <si>
    <t xml:space="preserve">òºñºâò ãàçðûí ººðèéí îðëîãî </t>
  </si>
  <si>
    <t>2. Õºâñãºë õ¿íñ ÕÊ</t>
  </si>
  <si>
    <t>3. ÓÑÍÀÀÊ</t>
  </si>
  <si>
    <t>5. Ìºíãºí ¿ñýã ÕÊ</t>
  </si>
  <si>
    <t>6. Êîìïàíè, õîðøîî, ÕÝÀÀ-íóóä</t>
  </si>
  <si>
    <t>7. Õºâñãºë-äóëààí ÕÕÊ</t>
  </si>
  <si>
    <t>Ñóóòãàí-1</t>
  </si>
  <si>
    <t xml:space="preserve">òºãðºãººð òóñ òóñ ºññºí áàéíà. </t>
  </si>
  <si>
    <t xml:space="preserve">Áóñàä îðëîãî </t>
  </si>
  <si>
    <t>ÀÉÌÃÈÉÍ ÍÝÃÄÑÝÍ ÒªÑªÂ  / ìÿí.òºã /</t>
  </si>
  <si>
    <t>ºññºí ä¿íãýýð</t>
  </si>
  <si>
    <t>4. Ìîãîéí ãîë</t>
  </si>
  <si>
    <t>Òóñãàé çîðèóëàëòûí øèëæ¿¿ëãýýñ ñàíõ¿¿æèõ</t>
  </si>
  <si>
    <t>Óëñûí òýìäýãòèéí õóðààìæ</t>
  </si>
  <si>
    <t xml:space="preserve">ÎÐÎÍ ÍÓÒÃÈÉÍ ÁÎËÎÍ ÓËÑÛÍ ÒªÑÂÈÉÍ ÍÈÉÒ Ä¯Í </t>
  </si>
  <si>
    <t>Орон нутгийн хөгжлийн нэгдсэн сангийн орлогын шилжүүлэг</t>
  </si>
  <si>
    <t>10 ñàð</t>
  </si>
  <si>
    <t>ÕªÂÑÃªË ÀÉÌÃÈÉÍ 2014 ÎÍÛ 10 ÄУÃААÐ ÑÀÐÛÍ ÎÐÎÍ ÍÓÒÃÈÉÍ ÒªÑÂÈÉÍ ªÐ, ÀÂËÀÃÀ  / ìÿí.òºã /</t>
  </si>
  <si>
    <t>ÕªÂÑÃªË ÀÉÌÃÈÉÍ 2014  ÎÍÛ 10 ÄУÃААÐ ÑÀÐÛÍ  ÒÀÒÂÀÐÛÍ  ÎÐËÎÃÎ  / ñóìààð, ìÿí.òºã /</t>
  </si>
  <si>
    <t>ÑÓÌÄÛÍ 2014 ÎÍÛ 10 ÄУÃААÐ ÑÀÐÛÍ  ÒªÑÂÈÉÍ ÎÐËÎÃÎ, ÇÀÐËÀÃÀ  /ìÿí.òºã/</t>
  </si>
  <si>
    <t>2014 îí 10-ð ñàð</t>
  </si>
  <si>
    <t>2014 îí  10-ð ñàð</t>
  </si>
  <si>
    <t>2013 îí  10-ð ñàð</t>
  </si>
  <si>
    <t xml:space="preserve">    Àæ  ¿éëäâýðèéí ãàçðóóä 2014 îíû 10-ð ñàðä 7360.1 ñàÿ òºãðºãèéí á¿òýýãäýõ¿¿í ¿éëäâýðëýæ, 7267.4 ñàÿ òºãðºãèéí á¿òýýãäýõ¿¿í áîðëóóëàâ.</t>
  </si>
  <si>
    <t xml:space="preserve">2013 îíû ìºí ¿åýñ íèéò á¿òýýãäýõ¿¿í ¿éëäâýðëýëò 3 дахин áóþó 4590.0 ñàÿ òºãðºãººð,  á¿òýýãäýõ¿¿íèé áîðëóóëàëò 3 õóâü áóþó 4498.0 ñàÿ                                                                                                                                                                                                                                                                    </t>
  </si>
  <si>
    <t>-</t>
  </si>
  <si>
    <t>19,833.10</t>
  </si>
  <si>
    <t>5,266.10</t>
  </si>
  <si>
    <t>2,761.90</t>
  </si>
  <si>
    <t>3,462.70</t>
  </si>
  <si>
    <t>19,176.70</t>
  </si>
  <si>
    <t>8,316.50</t>
  </si>
  <si>
    <t>6,698.30</t>
  </si>
  <si>
    <t>7,978.70</t>
  </si>
  <si>
    <t>8,891.40</t>
  </si>
  <si>
    <t>12,738.00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</si>
</sst>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2">
    <font>
      <sz val="1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sz val="8"/>
      <color indexed="81"/>
      <name val="Tahoma"/>
      <family val="2"/>
    </font>
    <font>
      <b/>
      <sz val="8"/>
      <color indexed="81"/>
      <name val="Tahoma"/>
      <family val="2"/>
    </font>
    <font>
      <sz val="8"/>
      <color indexed="81"/>
      <name val="Times New Roman Mon"/>
      <family val="1"/>
    </font>
    <font>
      <sz val="8"/>
      <color indexed="81"/>
      <name val="Mon_Baltica"/>
    </font>
    <font>
      <b/>
      <sz val="9"/>
      <name val="Arial Mon"/>
      <family val="2"/>
    </font>
    <font>
      <i/>
      <sz val="9"/>
      <name val="Arial Mon"/>
      <family val="2"/>
    </font>
    <font>
      <sz val="9"/>
      <name val="Arial Mon"/>
      <family val="2"/>
    </font>
    <font>
      <b/>
      <i/>
      <sz val="9"/>
      <name val="Arial Mon"/>
      <family val="2"/>
    </font>
    <font>
      <sz val="9"/>
      <color indexed="10"/>
      <name val="Arial Mon"/>
      <family val="2"/>
    </font>
    <font>
      <sz val="9"/>
      <color indexed="8"/>
      <name val="Arial Mon"/>
      <family val="2"/>
    </font>
    <font>
      <sz val="9"/>
      <color indexed="12"/>
      <name val="Arial Mon"/>
      <family val="2"/>
    </font>
    <font>
      <sz val="9"/>
      <color indexed="48"/>
      <name val="Arial Mon"/>
      <family val="2"/>
    </font>
    <font>
      <i/>
      <sz val="9"/>
      <color indexed="10"/>
      <name val="Arial Mon"/>
      <family val="2"/>
    </font>
    <font>
      <sz val="9"/>
      <color indexed="56"/>
      <name val="Arial Mon"/>
      <family val="2"/>
    </font>
    <font>
      <sz val="9"/>
      <color indexed="20"/>
      <name val="Arial Mon"/>
      <family val="2"/>
    </font>
    <font>
      <i/>
      <u/>
      <sz val="9"/>
      <name val="Arial Mon"/>
      <family val="2"/>
    </font>
    <font>
      <sz val="8"/>
      <name val="Arial Mon"/>
      <family val="2"/>
    </font>
    <font>
      <sz val="10"/>
      <name val="Arial Mon"/>
      <family val="2"/>
    </font>
    <font>
      <sz val="12"/>
      <name val="Arial Mon"/>
      <family val="2"/>
    </font>
    <font>
      <u/>
      <sz val="10"/>
      <color indexed="12"/>
      <name val="Arial Mon"/>
      <family val="2"/>
    </font>
    <font>
      <sz val="10"/>
      <name val="Arial"/>
      <family val="2"/>
    </font>
    <font>
      <sz val="8"/>
      <name val="Sc-Tahoma"/>
      <charset val="204"/>
    </font>
    <font>
      <sz val="9"/>
      <color theme="0"/>
      <name val="Arial Mon"/>
      <family val="2"/>
    </font>
    <font>
      <b/>
      <sz val="9"/>
      <color theme="0"/>
      <name val="Arial Mon"/>
      <family val="2"/>
    </font>
    <font>
      <b/>
      <sz val="9"/>
      <color theme="3" tint="0.39997558519241921"/>
      <name val="Arial Mon"/>
      <family val="2"/>
    </font>
    <font>
      <sz val="9"/>
      <color theme="3" tint="0.39997558519241921"/>
      <name val="Arial Mon"/>
      <family val="2"/>
    </font>
    <font>
      <b/>
      <u/>
      <sz val="9"/>
      <color theme="1" tint="4.9989318521683403E-2"/>
      <name val="Arial Mon"/>
      <family val="2"/>
    </font>
    <font>
      <b/>
      <sz val="9"/>
      <color theme="1" tint="4.9989318521683403E-2"/>
      <name val="Arial Mon"/>
      <family val="2"/>
    </font>
    <font>
      <i/>
      <sz val="9"/>
      <color theme="0"/>
      <name val="Arial Mon"/>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29">
    <xf numFmtId="0" fontId="0" fillId="0" borderId="0"/>
    <xf numFmtId="0" fontId="12" fillId="0" borderId="0"/>
    <xf numFmtId="0" fontId="31" fillId="0" borderId="0"/>
    <xf numFmtId="0" fontId="32" fillId="0" borderId="0" applyNumberFormat="0" applyFill="0" applyBorder="0" applyAlignment="0" applyProtection="0">
      <alignment vertical="top"/>
      <protection locked="0"/>
    </xf>
    <xf numFmtId="0" fontId="30" fillId="0" borderId="0"/>
    <xf numFmtId="0" fontId="33" fillId="0" borderId="0"/>
    <xf numFmtId="0" fontId="33" fillId="0" borderId="0"/>
    <xf numFmtId="0" fontId="33" fillId="0" borderId="0"/>
    <xf numFmtId="0" fontId="30" fillId="0" borderId="0"/>
    <xf numFmtId="0" fontId="33" fillId="0" borderId="0"/>
    <xf numFmtId="0" fontId="33" fillId="0" borderId="0"/>
    <xf numFmtId="0" fontId="33" fillId="0" borderId="0"/>
    <xf numFmtId="0" fontId="33" fillId="0" borderId="0"/>
    <xf numFmtId="0" fontId="33" fillId="0" borderId="0"/>
    <xf numFmtId="0" fontId="11" fillId="0" borderId="0"/>
    <xf numFmtId="0" fontId="10" fillId="0" borderId="0"/>
    <xf numFmtId="0" fontId="12" fillId="0" borderId="0"/>
    <xf numFmtId="0" fontId="9" fillId="0" borderId="0"/>
    <xf numFmtId="0" fontId="8" fillId="0" borderId="0"/>
    <xf numFmtId="0" fontId="7" fillId="0" borderId="0"/>
    <xf numFmtId="0" fontId="6" fillId="0" borderId="0"/>
    <xf numFmtId="0" fontId="5" fillId="0" borderId="0"/>
    <xf numFmtId="0" fontId="12" fillId="0" borderId="0"/>
    <xf numFmtId="0" fontId="12" fillId="0" borderId="0"/>
    <xf numFmtId="0" fontId="4" fillId="0" borderId="0"/>
    <xf numFmtId="0" fontId="3" fillId="0" borderId="0"/>
    <xf numFmtId="0" fontId="2" fillId="0" borderId="0"/>
    <xf numFmtId="0" fontId="1" fillId="0" borderId="0"/>
    <xf numFmtId="0" fontId="1" fillId="0" borderId="0"/>
  </cellStyleXfs>
  <cellXfs count="179">
    <xf numFmtId="0" fontId="0" fillId="0" borderId="0" xfId="0"/>
    <xf numFmtId="0" fontId="18" fillId="0" borderId="0" xfId="1" applyFont="1" applyFill="1" applyAlignment="1">
      <alignment vertical="center"/>
    </xf>
    <xf numFmtId="0" fontId="18" fillId="0" borderId="0" xfId="1"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19" fillId="0" borderId="0" xfId="0" applyFont="1" applyFill="1" applyBorder="1" applyAlignment="1">
      <alignment horizontal="left" vertical="center" wrapText="1" indent="5"/>
    </xf>
    <xf numFmtId="164" fontId="19" fillId="0" borderId="0" xfId="0" applyNumberFormat="1" applyFont="1" applyFill="1" applyBorder="1" applyAlignment="1">
      <alignment horizontal="right" vertical="center" wrapText="1"/>
    </xf>
    <xf numFmtId="164" fontId="19" fillId="0" borderId="0" xfId="0" applyNumberFormat="1" applyFont="1" applyFill="1" applyAlignment="1">
      <alignment vertical="center"/>
    </xf>
    <xf numFmtId="0" fontId="19" fillId="0" borderId="0" xfId="0" applyFont="1" applyFill="1" applyBorder="1" applyAlignment="1">
      <alignment horizontal="right" vertical="center"/>
    </xf>
    <xf numFmtId="0" fontId="19" fillId="0" borderId="0" xfId="0" applyFont="1" applyFill="1" applyBorder="1" applyAlignment="1">
      <alignment horizontal="left" vertical="center"/>
    </xf>
    <xf numFmtId="164" fontId="19" fillId="0"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164" fontId="19" fillId="0" borderId="0"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textRotation="90" wrapText="1"/>
    </xf>
    <xf numFmtId="0" fontId="19" fillId="0" borderId="4" xfId="0" applyFont="1" applyFill="1" applyBorder="1" applyAlignment="1">
      <alignment horizontal="center" vertical="center" textRotation="90" wrapText="1"/>
    </xf>
    <xf numFmtId="0" fontId="19" fillId="0" borderId="2" xfId="0" applyFont="1" applyFill="1" applyBorder="1" applyAlignment="1">
      <alignment vertical="center"/>
    </xf>
    <xf numFmtId="164" fontId="19" fillId="0" borderId="0"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xf>
    <xf numFmtId="164" fontId="17" fillId="0" borderId="0" xfId="0" applyNumberFormat="1" applyFont="1" applyFill="1" applyBorder="1" applyAlignment="1">
      <alignment horizontal="right" vertical="center"/>
    </xf>
    <xf numFmtId="0" fontId="18" fillId="0" borderId="0" xfId="0" applyFont="1" applyFill="1" applyAlignment="1">
      <alignment horizontal="center" vertical="center"/>
    </xf>
    <xf numFmtId="164" fontId="18" fillId="0" borderId="0" xfId="0" applyNumberFormat="1" applyFont="1" applyFill="1" applyAlignment="1">
      <alignment vertical="center"/>
    </xf>
    <xf numFmtId="0" fontId="19" fillId="0" borderId="0" xfId="1" applyFont="1" applyFill="1" applyBorder="1" applyAlignment="1">
      <alignment vertical="center"/>
    </xf>
    <xf numFmtId="0" fontId="19" fillId="0" borderId="5" xfId="0" applyFont="1" applyFill="1" applyBorder="1" applyAlignment="1">
      <alignment horizontal="left" vertical="center" wrapText="1" indent="5"/>
    </xf>
    <xf numFmtId="0" fontId="24" fillId="0" borderId="5" xfId="0" applyFont="1" applyFill="1" applyBorder="1" applyAlignment="1">
      <alignment horizontal="center" vertical="center"/>
    </xf>
    <xf numFmtId="164" fontId="19" fillId="0" borderId="5" xfId="0" applyNumberFormat="1" applyFont="1" applyFill="1" applyBorder="1" applyAlignment="1">
      <alignment horizontal="right" vertical="center" wrapText="1"/>
    </xf>
    <xf numFmtId="0" fontId="19" fillId="0" borderId="0" xfId="0" applyFont="1" applyFill="1" applyBorder="1" applyAlignment="1">
      <alignment vertical="center"/>
    </xf>
    <xf numFmtId="0" fontId="0" fillId="0" borderId="0" xfId="0" applyFill="1"/>
    <xf numFmtId="0" fontId="18" fillId="0" borderId="0" xfId="0" applyFont="1" applyAlignment="1">
      <alignment horizontal="left" vertical="center" wrapText="1"/>
    </xf>
    <xf numFmtId="0" fontId="18" fillId="0" borderId="0" xfId="1" applyFont="1" applyAlignment="1">
      <alignment vertical="center"/>
    </xf>
    <xf numFmtId="0" fontId="19" fillId="0" borderId="0" xfId="1" applyFont="1" applyBorder="1" applyAlignment="1">
      <alignment horizontal="center" vertical="center"/>
    </xf>
    <xf numFmtId="0" fontId="19" fillId="0" borderId="0" xfId="1" applyFont="1" applyBorder="1" applyAlignment="1">
      <alignment vertical="center"/>
    </xf>
    <xf numFmtId="0" fontId="19" fillId="0" borderId="0" xfId="1" applyFont="1" applyBorder="1" applyAlignment="1">
      <alignment horizontal="center" vertical="center" wrapText="1"/>
    </xf>
    <xf numFmtId="0" fontId="19" fillId="0" borderId="0" xfId="1" applyFont="1" applyBorder="1" applyAlignment="1">
      <alignment horizontal="left" vertical="center"/>
    </xf>
    <xf numFmtId="0" fontId="18" fillId="0" borderId="0" xfId="1" applyFont="1" applyBorder="1" applyAlignment="1">
      <alignment horizontal="center" vertical="center"/>
    </xf>
    <xf numFmtId="0" fontId="18" fillId="0" borderId="0" xfId="1" applyFont="1" applyBorder="1" applyAlignment="1">
      <alignment vertical="center"/>
    </xf>
    <xf numFmtId="0" fontId="18" fillId="0" borderId="0" xfId="1"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horizontal="center" vertical="center"/>
    </xf>
    <xf numFmtId="0" fontId="19" fillId="0" borderId="5" xfId="0" applyFont="1" applyBorder="1" applyAlignment="1">
      <alignment horizontal="center" vertical="center" wrapText="1"/>
    </xf>
    <xf numFmtId="0" fontId="17" fillId="0" borderId="5" xfId="0" applyFont="1" applyBorder="1" applyAlignment="1">
      <alignment horizontal="center" vertical="center" wrapText="1"/>
    </xf>
    <xf numFmtId="164" fontId="18" fillId="0" borderId="0" xfId="0" applyNumberFormat="1" applyFont="1" applyAlignment="1">
      <alignment vertical="center"/>
    </xf>
    <xf numFmtId="0" fontId="19" fillId="0" borderId="0" xfId="0" applyFont="1" applyBorder="1" applyAlignment="1">
      <alignment vertical="center"/>
    </xf>
    <xf numFmtId="0" fontId="17" fillId="0" borderId="0" xfId="0" applyFont="1" applyBorder="1" applyAlignment="1">
      <alignment horizontal="center" vertical="center"/>
    </xf>
    <xf numFmtId="165" fontId="18" fillId="0" borderId="0" xfId="0" applyNumberFormat="1" applyFont="1" applyAlignment="1">
      <alignment vertical="center"/>
    </xf>
    <xf numFmtId="164" fontId="21" fillId="2" borderId="0" xfId="0" applyNumberFormat="1" applyFont="1" applyFill="1" applyBorder="1" applyAlignment="1">
      <alignment horizontal="right" vertical="center" wrapText="1"/>
    </xf>
    <xf numFmtId="0" fontId="19" fillId="0" borderId="0" xfId="0" applyFont="1" applyBorder="1" applyAlignment="1">
      <alignment horizontal="right" vertical="center"/>
    </xf>
    <xf numFmtId="0" fontId="19" fillId="0" borderId="5" xfId="0" applyFont="1" applyBorder="1" applyAlignment="1">
      <alignment vertical="center"/>
    </xf>
    <xf numFmtId="164" fontId="19" fillId="0" borderId="5" xfId="0" applyNumberFormat="1" applyFont="1" applyBorder="1" applyAlignment="1">
      <alignment horizontal="right" vertical="center"/>
    </xf>
    <xf numFmtId="0" fontId="17" fillId="0" borderId="0" xfId="0" applyFont="1" applyBorder="1" applyAlignment="1">
      <alignment horizontal="left" vertical="center" indent="6"/>
    </xf>
    <xf numFmtId="164" fontId="19" fillId="2" borderId="0" xfId="0" applyNumberFormat="1" applyFont="1" applyFill="1" applyBorder="1" applyAlignment="1">
      <alignment horizontal="right" vertical="center"/>
    </xf>
    <xf numFmtId="0" fontId="28" fillId="0" borderId="0" xfId="0"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left" vertical="center"/>
    </xf>
    <xf numFmtId="0" fontId="28" fillId="0" borderId="0" xfId="0" applyFont="1" applyAlignment="1">
      <alignment horizontal="center" vertical="center" wrapText="1"/>
    </xf>
    <xf numFmtId="0" fontId="18" fillId="0" borderId="0" xfId="0" applyFont="1" applyAlignment="1">
      <alignment horizontal="left" vertical="center"/>
    </xf>
    <xf numFmtId="0" fontId="18" fillId="3" borderId="0" xfId="0" applyFont="1" applyFill="1" applyAlignment="1">
      <alignment vertical="center"/>
    </xf>
    <xf numFmtId="0" fontId="18" fillId="4" borderId="0" xfId="0" applyFont="1" applyFill="1" applyAlignment="1">
      <alignment vertical="center"/>
    </xf>
    <xf numFmtId="164" fontId="19" fillId="5" borderId="5" xfId="0" applyNumberFormat="1" applyFont="1" applyFill="1" applyBorder="1" applyAlignment="1">
      <alignment horizontal="right" vertical="center"/>
    </xf>
    <xf numFmtId="164" fontId="19" fillId="0" borderId="0" xfId="0" applyNumberFormat="1" applyFont="1" applyBorder="1" applyAlignment="1">
      <alignment horizontal="right" vertical="center"/>
    </xf>
    <xf numFmtId="0" fontId="17" fillId="0" borderId="0" xfId="1" applyFont="1" applyAlignment="1">
      <alignment horizontal="center" vertical="center"/>
    </xf>
    <xf numFmtId="0" fontId="19"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8" fillId="0" borderId="0" xfId="0" applyFont="1" applyFill="1" applyBorder="1" applyAlignment="1">
      <alignment vertical="center"/>
    </xf>
    <xf numFmtId="164" fontId="19" fillId="2" borderId="6" xfId="0" applyNumberFormat="1" applyFont="1" applyFill="1" applyBorder="1" applyAlignment="1">
      <alignment horizontal="right" vertical="center" wrapText="1"/>
    </xf>
    <xf numFmtId="0" fontId="17" fillId="0" borderId="0" xfId="0" applyFont="1" applyFill="1" applyBorder="1" applyAlignment="1">
      <alignment horizontal="center"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horizontal="left" vertical="center" indent="5"/>
    </xf>
    <xf numFmtId="164" fontId="19" fillId="0" borderId="0" xfId="0" applyNumberFormat="1" applyFont="1" applyFill="1" applyBorder="1" applyAlignment="1">
      <alignment vertical="center"/>
    </xf>
    <xf numFmtId="0" fontId="19" fillId="0" borderId="0" xfId="0" applyFont="1" applyFill="1" applyBorder="1" applyAlignment="1">
      <alignment horizontal="left" vertical="center" wrapText="1"/>
    </xf>
    <xf numFmtId="164" fontId="19" fillId="2" borderId="7" xfId="0" applyNumberFormat="1" applyFont="1" applyFill="1" applyBorder="1" applyAlignment="1">
      <alignment horizontal="righ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164" fontId="19" fillId="0" borderId="0" xfId="0" applyNumberFormat="1" applyFont="1" applyBorder="1" applyAlignment="1">
      <alignment horizontal="right" vertical="center" wrapText="1"/>
    </xf>
    <xf numFmtId="164" fontId="19" fillId="2" borderId="0" xfId="0" applyNumberFormat="1" applyFont="1" applyFill="1" applyBorder="1" applyAlignment="1">
      <alignment horizontal="right" vertical="center" wrapText="1"/>
    </xf>
    <xf numFmtId="0" fontId="23" fillId="0" borderId="0" xfId="0" applyFont="1" applyBorder="1" applyAlignment="1">
      <alignment horizontal="center" vertical="center"/>
    </xf>
    <xf numFmtId="0" fontId="23" fillId="0" borderId="0" xfId="0" applyFont="1" applyBorder="1" applyAlignment="1">
      <alignment vertical="center"/>
    </xf>
    <xf numFmtId="0" fontId="19" fillId="0" borderId="0" xfId="0" applyFont="1" applyBorder="1" applyAlignment="1">
      <alignment horizontal="justify" vertical="center" wrapText="1"/>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23" fillId="0" borderId="0" xfId="0" applyFont="1" applyBorder="1" applyAlignment="1">
      <alignment horizontal="left" vertical="center"/>
    </xf>
    <xf numFmtId="164" fontId="23" fillId="0" borderId="0" xfId="0" applyNumberFormat="1" applyFont="1" applyFill="1" applyBorder="1" applyAlignment="1">
      <alignment horizontal="right" vertical="center" wrapText="1"/>
    </xf>
    <xf numFmtId="164" fontId="26" fillId="0" borderId="0" xfId="0" applyNumberFormat="1" applyFont="1" applyFill="1" applyBorder="1" applyAlignment="1">
      <alignment horizontal="right" vertical="center" wrapText="1"/>
    </xf>
    <xf numFmtId="164" fontId="19" fillId="3" borderId="0" xfId="0" applyNumberFormat="1" applyFont="1" applyFill="1" applyBorder="1" applyAlignment="1">
      <alignment horizontal="right" vertical="center"/>
    </xf>
    <xf numFmtId="0" fontId="19" fillId="2" borderId="0" xfId="0" applyFont="1" applyFill="1" applyBorder="1" applyAlignment="1">
      <alignment horizontal="right" vertical="center"/>
    </xf>
    <xf numFmtId="164" fontId="27" fillId="0" borderId="0" xfId="0" applyNumberFormat="1" applyFont="1" applyFill="1" applyBorder="1" applyAlignment="1">
      <alignment horizontal="right" vertical="center"/>
    </xf>
    <xf numFmtId="164" fontId="19" fillId="2" borderId="8" xfId="0" applyNumberFormat="1" applyFont="1" applyFill="1" applyBorder="1" applyAlignment="1">
      <alignment horizontal="right" vertical="center" wrapText="1"/>
    </xf>
    <xf numFmtId="0" fontId="18" fillId="0" borderId="0" xfId="0" applyFont="1" applyBorder="1" applyAlignment="1">
      <alignment vertical="center"/>
    </xf>
    <xf numFmtId="164" fontId="18" fillId="0" borderId="0" xfId="0" applyNumberFormat="1" applyFont="1" applyBorder="1" applyAlignment="1">
      <alignment vertical="center"/>
    </xf>
    <xf numFmtId="0" fontId="18" fillId="0" borderId="5" xfId="0" applyFont="1" applyBorder="1" applyAlignment="1">
      <alignment vertical="center"/>
    </xf>
    <xf numFmtId="164" fontId="18" fillId="0" borderId="5" xfId="0" applyNumberFormat="1" applyFont="1" applyBorder="1" applyAlignment="1">
      <alignment vertical="center"/>
    </xf>
    <xf numFmtId="164" fontId="19" fillId="2" borderId="5" xfId="0" applyNumberFormat="1" applyFont="1" applyFill="1" applyBorder="1" applyAlignment="1">
      <alignment horizontal="right" vertical="center" wrapText="1"/>
    </xf>
    <xf numFmtId="0" fontId="19" fillId="0" borderId="0" xfId="0" applyFont="1" applyBorder="1" applyAlignment="1">
      <alignment vertical="center" wrapText="1"/>
    </xf>
    <xf numFmtId="0" fontId="25" fillId="2" borderId="0" xfId="0" applyFont="1" applyFill="1" applyBorder="1" applyAlignment="1">
      <alignment horizontal="center" vertical="center" wrapText="1"/>
    </xf>
    <xf numFmtId="0" fontId="18" fillId="0" borderId="0" xfId="0" applyFont="1" applyBorder="1" applyAlignment="1">
      <alignment horizontal="left" vertical="center" wrapText="1" indent="3"/>
    </xf>
    <xf numFmtId="164" fontId="18" fillId="0" borderId="0" xfId="0" applyNumberFormat="1" applyFont="1" applyBorder="1" applyAlignment="1">
      <alignment horizontal="left" vertical="center" wrapText="1" indent="3"/>
    </xf>
    <xf numFmtId="164" fontId="18" fillId="0" borderId="0" xfId="0" applyNumberFormat="1" applyFont="1" applyBorder="1" applyAlignment="1">
      <alignment vertical="center" wrapText="1"/>
    </xf>
    <xf numFmtId="0" fontId="18" fillId="0" borderId="0" xfId="0" applyFont="1" applyBorder="1" applyAlignment="1">
      <alignment vertical="center" wrapText="1"/>
    </xf>
    <xf numFmtId="0" fontId="19" fillId="0" borderId="5" xfId="0" applyFont="1" applyBorder="1" applyAlignment="1">
      <alignment horizontal="center" vertical="center"/>
    </xf>
    <xf numFmtId="164" fontId="19" fillId="2" borderId="0" xfId="0" applyNumberFormat="1" applyFont="1" applyFill="1" applyBorder="1" applyAlignment="1">
      <alignment horizontal="center" vertical="center" wrapText="1"/>
    </xf>
    <xf numFmtId="164" fontId="18" fillId="0" borderId="0" xfId="0" applyNumberFormat="1" applyFont="1" applyFill="1" applyBorder="1" applyAlignment="1">
      <alignment vertical="center"/>
    </xf>
    <xf numFmtId="0" fontId="19" fillId="0" borderId="5" xfId="0" applyFont="1" applyFill="1" applyBorder="1" applyAlignment="1">
      <alignment horizontal="center" vertical="center" wrapText="1"/>
    </xf>
    <xf numFmtId="164" fontId="19" fillId="0" borderId="0" xfId="1" applyNumberFormat="1" applyFont="1" applyFill="1" applyBorder="1" applyAlignment="1">
      <alignment horizontal="center" vertical="center" wrapText="1"/>
    </xf>
    <xf numFmtId="164" fontId="19" fillId="0" borderId="0" xfId="1" applyNumberFormat="1" applyFont="1" applyBorder="1" applyAlignment="1">
      <alignment horizontal="center" vertical="center" wrapText="1"/>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17" fillId="0" borderId="0" xfId="0" applyFont="1" applyAlignment="1">
      <alignment vertical="center"/>
    </xf>
    <xf numFmtId="0" fontId="34" fillId="0" borderId="0" xfId="0" applyNumberFormat="1" applyFont="1" applyFill="1" applyBorder="1" applyAlignment="1" applyProtection="1">
      <alignment horizontal="right" vertical="top" wrapText="1"/>
    </xf>
    <xf numFmtId="0" fontId="35" fillId="6" borderId="0" xfId="0" applyFont="1" applyFill="1" applyBorder="1" applyAlignment="1">
      <alignment horizontal="center" vertical="center"/>
    </xf>
    <xf numFmtId="0" fontId="36" fillId="6" borderId="0" xfId="0" applyFont="1" applyFill="1" applyBorder="1" applyAlignment="1">
      <alignment horizontal="center" vertical="center"/>
    </xf>
    <xf numFmtId="0" fontId="35" fillId="6" borderId="0" xfId="0" applyFont="1" applyFill="1" applyBorder="1" applyAlignment="1">
      <alignment horizontal="center" vertical="center" wrapText="1"/>
    </xf>
    <xf numFmtId="0" fontId="35" fillId="6" borderId="3" xfId="0" applyFont="1" applyFill="1" applyBorder="1" applyAlignment="1">
      <alignment horizontal="center" vertical="center"/>
    </xf>
    <xf numFmtId="0" fontId="35" fillId="6"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164" fontId="37" fillId="0" borderId="5" xfId="0" applyNumberFormat="1" applyFont="1" applyFill="1" applyBorder="1" applyAlignment="1">
      <alignment horizontal="center" vertical="center"/>
    </xf>
    <xf numFmtId="164" fontId="37" fillId="2" borderId="5"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lignment vertical="center" wrapText="1"/>
    </xf>
    <xf numFmtId="164" fontId="40" fillId="0" borderId="0" xfId="0" applyNumberFormat="1" applyFont="1" applyFill="1" applyBorder="1" applyAlignment="1">
      <alignment horizontal="right" vertical="center" wrapText="1"/>
    </xf>
    <xf numFmtId="0" fontId="37" fillId="0" borderId="0" xfId="0" applyFont="1" applyFill="1" applyBorder="1" applyAlignment="1">
      <alignment horizontal="center" vertical="center" wrapText="1"/>
    </xf>
    <xf numFmtId="164" fontId="37" fillId="0" borderId="0" xfId="0" applyNumberFormat="1" applyFont="1" applyFill="1" applyBorder="1" applyAlignment="1">
      <alignment horizontal="right" vertical="center" wrapText="1"/>
    </xf>
    <xf numFmtId="0" fontId="37" fillId="0" borderId="5" xfId="0" applyFont="1" applyBorder="1" applyAlignment="1">
      <alignment horizontal="center" vertical="center"/>
    </xf>
    <xf numFmtId="164" fontId="37" fillId="0" borderId="5" xfId="0" applyNumberFormat="1" applyFont="1" applyFill="1" applyBorder="1" applyAlignment="1">
      <alignment horizontal="right" vertical="center"/>
    </xf>
    <xf numFmtId="164" fontId="37" fillId="0" borderId="5" xfId="0" applyNumberFormat="1" applyFont="1" applyBorder="1" applyAlignment="1">
      <alignment horizontal="right" vertical="center"/>
    </xf>
    <xf numFmtId="0" fontId="36" fillId="6" borderId="3" xfId="0" applyFont="1" applyFill="1" applyBorder="1" applyAlignment="1">
      <alignment horizontal="center" vertical="center"/>
    </xf>
    <xf numFmtId="0" fontId="36" fillId="6" borderId="0" xfId="1" applyFont="1" applyFill="1" applyBorder="1" applyAlignment="1">
      <alignment horizontal="center" vertical="center" wrapText="1"/>
    </xf>
    <xf numFmtId="164" fontId="37" fillId="0" borderId="5" xfId="1" applyNumberFormat="1" applyFont="1" applyFill="1" applyBorder="1" applyAlignment="1">
      <alignment horizontal="center" vertical="center" wrapText="1"/>
    </xf>
    <xf numFmtId="164" fontId="37" fillId="0" borderId="5" xfId="1" applyNumberFormat="1" applyFont="1" applyBorder="1" applyAlignment="1">
      <alignment horizontal="center" vertical="center" wrapText="1"/>
    </xf>
    <xf numFmtId="0" fontId="41" fillId="6" borderId="0" xfId="0" applyFont="1" applyFill="1" applyBorder="1" applyAlignment="1">
      <alignment vertical="center"/>
    </xf>
    <xf numFmtId="0" fontId="35" fillId="6" borderId="0" xfId="0" applyFont="1" applyFill="1" applyBorder="1" applyAlignment="1">
      <alignment horizontal="center" vertical="center" textRotation="90" wrapText="1"/>
    </xf>
    <xf numFmtId="0" fontId="41" fillId="6" borderId="3" xfId="0" applyFont="1" applyFill="1" applyBorder="1" applyAlignment="1">
      <alignment vertical="center"/>
    </xf>
    <xf numFmtId="0" fontId="37" fillId="0" borderId="5" xfId="0" applyFont="1" applyFill="1" applyBorder="1" applyAlignment="1">
      <alignment horizontal="center" vertical="center"/>
    </xf>
    <xf numFmtId="0" fontId="35" fillId="6" borderId="0" xfId="0" applyFont="1" applyFill="1" applyBorder="1" applyAlignment="1">
      <alignment horizontal="centerContinuous" vertical="center"/>
    </xf>
    <xf numFmtId="164" fontId="37" fillId="0" borderId="5" xfId="0" applyNumberFormat="1" applyFont="1" applyFill="1" applyBorder="1" applyAlignment="1">
      <alignment horizontal="center" vertical="center" wrapText="1"/>
    </xf>
    <xf numFmtId="164" fontId="38" fillId="0" borderId="5" xfId="0" applyNumberFormat="1" applyFont="1" applyFill="1" applyBorder="1" applyAlignment="1">
      <alignment horizontal="center" vertical="center" wrapText="1"/>
    </xf>
    <xf numFmtId="0" fontId="35" fillId="6" borderId="3" xfId="0" applyFont="1" applyFill="1" applyBorder="1" applyAlignment="1">
      <alignment horizontal="center" vertical="center"/>
    </xf>
    <xf numFmtId="0" fontId="17" fillId="0" borderId="0" xfId="1" applyFont="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Fill="1" applyBorder="1" applyAlignment="1">
      <alignment vertical="center"/>
    </xf>
    <xf numFmtId="164" fontId="18" fillId="0" borderId="0" xfId="1" applyNumberFormat="1" applyFont="1" applyBorder="1" applyAlignment="1">
      <alignment vertical="center"/>
    </xf>
    <xf numFmtId="0" fontId="17" fillId="0" borderId="0" xfId="0" applyFont="1" applyAlignment="1">
      <alignment horizontal="center" vertical="center"/>
    </xf>
    <xf numFmtId="0" fontId="36" fillId="6" borderId="0" xfId="0" applyFont="1" applyFill="1" applyBorder="1" applyAlignment="1">
      <alignment horizontal="center" vertical="center" wrapText="1"/>
    </xf>
    <xf numFmtId="0" fontId="18" fillId="0" borderId="0" xfId="0" applyFont="1" applyAlignment="1">
      <alignment horizontal="left" vertical="center" wrapText="1"/>
    </xf>
    <xf numFmtId="0" fontId="23" fillId="0" borderId="0" xfId="0" applyFont="1" applyBorder="1" applyAlignment="1">
      <alignment horizontal="center" vertical="center"/>
    </xf>
    <xf numFmtId="0" fontId="19" fillId="0"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18" fillId="0" borderId="9" xfId="0" applyFont="1" applyBorder="1" applyAlignment="1">
      <alignment horizontal="center" vertical="center" wrapText="1"/>
    </xf>
    <xf numFmtId="164" fontId="17" fillId="0" borderId="0" xfId="0" applyNumberFormat="1" applyFont="1" applyBorder="1" applyAlignment="1">
      <alignment horizontal="center" vertical="center"/>
    </xf>
    <xf numFmtId="0" fontId="28" fillId="0" borderId="0" xfId="0" applyFont="1" applyAlignment="1">
      <alignment horizontal="left" vertical="center" wrapText="1"/>
    </xf>
    <xf numFmtId="0" fontId="20" fillId="0" borderId="0" xfId="0" applyFont="1" applyFill="1" applyAlignment="1">
      <alignment horizontal="center" vertical="center"/>
    </xf>
    <xf numFmtId="0" fontId="36" fillId="6" borderId="0" xfId="0" applyFont="1" applyFill="1" applyBorder="1" applyAlignment="1">
      <alignment horizontal="center" vertical="center"/>
    </xf>
    <xf numFmtId="0" fontId="36" fillId="6" borderId="3" xfId="0" applyFont="1" applyFill="1" applyBorder="1" applyAlignment="1">
      <alignment horizontal="center" vertical="center"/>
    </xf>
    <xf numFmtId="0" fontId="35" fillId="6" borderId="0" xfId="0" applyFont="1" applyFill="1" applyBorder="1" applyAlignment="1">
      <alignment horizontal="center" vertical="center"/>
    </xf>
    <xf numFmtId="0" fontId="35" fillId="6" borderId="3"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Border="1" applyAlignment="1">
      <alignment horizontal="center" vertical="center"/>
    </xf>
    <xf numFmtId="0" fontId="36" fillId="6" borderId="3" xfId="0" applyFont="1" applyFill="1" applyBorder="1" applyAlignment="1">
      <alignment horizontal="center" vertical="center" wrapText="1"/>
    </xf>
    <xf numFmtId="0" fontId="37" fillId="2" borderId="5" xfId="1" applyFont="1" applyFill="1" applyBorder="1" applyAlignment="1">
      <alignment horizontal="center" vertical="center"/>
    </xf>
    <xf numFmtId="0" fontId="17" fillId="0" borderId="0" xfId="1" applyFont="1" applyAlignment="1">
      <alignment horizontal="center" vertical="center"/>
    </xf>
    <xf numFmtId="0" fontId="36" fillId="6" borderId="0" xfId="1" applyFont="1" applyFill="1" applyBorder="1" applyAlignment="1">
      <alignment horizontal="center" vertical="center" wrapText="1"/>
    </xf>
    <xf numFmtId="0" fontId="35" fillId="6"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37" fillId="0" borderId="5" xfId="0" applyFont="1" applyFill="1" applyBorder="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Border="1" applyAlignment="1">
      <alignment horizontal="left" vertical="center" wrapText="1"/>
    </xf>
  </cellXfs>
  <cellStyles count="29">
    <cellStyle name="Hyperlink 2" xfId="3"/>
    <cellStyle name="Normal" xfId="0" builtinId="0"/>
    <cellStyle name="Normal 10" xfId="17"/>
    <cellStyle name="Normal 11" xfId="18"/>
    <cellStyle name="Normal 12" xfId="19"/>
    <cellStyle name="Normal 13" xfId="20"/>
    <cellStyle name="Normal 14" xfId="21"/>
    <cellStyle name="Normal 15" xfId="24"/>
    <cellStyle name="Normal 16" xfId="25"/>
    <cellStyle name="Normal 17" xfId="26"/>
    <cellStyle name="Normal 18" xfId="27"/>
    <cellStyle name="Normal 2" xfId="4"/>
    <cellStyle name="Normal 2 2" xfId="5"/>
    <cellStyle name="Normal 2 2 2" xfId="22"/>
    <cellStyle name="Normal 2 3" xfId="6"/>
    <cellStyle name="Normal 2 3 2" xfId="23"/>
    <cellStyle name="Normal 2 4" xfId="16"/>
    <cellStyle name="Normal 2 5" xfId="28"/>
    <cellStyle name="Normal 3" xfId="7"/>
    <cellStyle name="Normal 3 2" xfId="8"/>
    <cellStyle name="Normal 4" xfId="9"/>
    <cellStyle name="Normal 4 2" xfId="10"/>
    <cellStyle name="Normal 5" xfId="2"/>
    <cellStyle name="Normal 5 2" xfId="11"/>
    <cellStyle name="Normal 6" xfId="12"/>
    <cellStyle name="Normal 7" xfId="13"/>
    <cellStyle name="Normal 8" xfId="14"/>
    <cellStyle name="Normal 9" xfId="15"/>
    <cellStyle name="Normal_T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Industry!$B$23</c:f>
              <c:strCache>
                <c:ptCount val="1"/>
                <c:pt idx="0">
                  <c:v>2013</c:v>
                </c:pt>
              </c:strCache>
            </c:strRef>
          </c:tx>
          <c:spPr>
            <a:solidFill>
              <a:schemeClr val="accent4">
                <a:lumMod val="75000"/>
              </a:schemeClr>
            </a:solidFill>
          </c:spPr>
          <c:invertIfNegative val="0"/>
          <c:cat>
            <c:strRef>
              <c:f>Industry!$C$22:$D$22</c:f>
              <c:strCache>
                <c:ptCount val="2"/>
                <c:pt idx="0">
                  <c:v>Íèéò á¿òýýãäýõ¿¿í</c:v>
                </c:pt>
                <c:pt idx="1">
                  <c:v>       Áîðëóóëàëò</c:v>
                </c:pt>
              </c:strCache>
            </c:strRef>
          </c:cat>
          <c:val>
            <c:numRef>
              <c:f>Industry!$C$23:$D$23</c:f>
              <c:numCache>
                <c:formatCode>0.0</c:formatCode>
                <c:ptCount val="2"/>
                <c:pt idx="0">
                  <c:v>2769.6619000000005</c:v>
                </c:pt>
                <c:pt idx="1">
                  <c:v>2769.6619000000005</c:v>
                </c:pt>
              </c:numCache>
            </c:numRef>
          </c:val>
        </c:ser>
        <c:ser>
          <c:idx val="1"/>
          <c:order val="1"/>
          <c:tx>
            <c:strRef>
              <c:f>Industry!$B$24</c:f>
              <c:strCache>
                <c:ptCount val="1"/>
                <c:pt idx="0">
                  <c:v>2014</c:v>
                </c:pt>
              </c:strCache>
            </c:strRef>
          </c:tx>
          <c:spPr>
            <a:solidFill>
              <a:schemeClr val="accent3">
                <a:lumMod val="75000"/>
              </a:schemeClr>
            </a:solidFill>
          </c:spPr>
          <c:invertIfNegative val="0"/>
          <c:cat>
            <c:strRef>
              <c:f>Industry!$C$22:$D$22</c:f>
              <c:strCache>
                <c:ptCount val="2"/>
                <c:pt idx="0">
                  <c:v>Íèéò á¿òýýãäýõ¿¿í</c:v>
                </c:pt>
                <c:pt idx="1">
                  <c:v>       Áîðëóóëàëò</c:v>
                </c:pt>
              </c:strCache>
            </c:strRef>
          </c:cat>
          <c:val>
            <c:numRef>
              <c:f>Industry!$C$24:$D$24</c:f>
              <c:numCache>
                <c:formatCode>0.0</c:formatCode>
                <c:ptCount val="2"/>
                <c:pt idx="0">
                  <c:v>7360.0662000000002</c:v>
                </c:pt>
                <c:pt idx="1">
                  <c:v>7267.4173000000001</c:v>
                </c:pt>
              </c:numCache>
            </c:numRef>
          </c:val>
        </c:ser>
        <c:dLbls>
          <c:showLegendKey val="0"/>
          <c:showVal val="1"/>
          <c:showCatName val="0"/>
          <c:showSerName val="0"/>
          <c:showPercent val="0"/>
          <c:showBubbleSize val="0"/>
        </c:dLbls>
        <c:gapWidth val="150"/>
        <c:axId val="162021376"/>
        <c:axId val="162022912"/>
      </c:barChart>
      <c:catAx>
        <c:axId val="162021376"/>
        <c:scaling>
          <c:orientation val="minMax"/>
        </c:scaling>
        <c:delete val="0"/>
        <c:axPos val="b"/>
        <c:majorTickMark val="out"/>
        <c:minorTickMark val="none"/>
        <c:tickLblPos val="nextTo"/>
        <c:txPr>
          <a:bodyPr/>
          <a:lstStyle/>
          <a:p>
            <a:pPr>
              <a:defRPr>
                <a:latin typeface="Arial" pitchFamily="34" charset="0"/>
                <a:cs typeface="Arial" pitchFamily="34" charset="0"/>
              </a:defRPr>
            </a:pPr>
            <a:endParaRPr lang="en-US"/>
          </a:p>
        </c:txPr>
        <c:crossAx val="162022912"/>
        <c:crosses val="autoZero"/>
        <c:auto val="1"/>
        <c:lblAlgn val="ctr"/>
        <c:lblOffset val="100"/>
        <c:noMultiLvlLbl val="0"/>
      </c:catAx>
      <c:valAx>
        <c:axId val="162022912"/>
        <c:scaling>
          <c:orientation val="minMax"/>
        </c:scaling>
        <c:delete val="0"/>
        <c:axPos val="l"/>
        <c:numFmt formatCode="0.0" sourceLinked="1"/>
        <c:majorTickMark val="out"/>
        <c:minorTickMark val="none"/>
        <c:tickLblPos val="nextTo"/>
        <c:crossAx val="162021376"/>
        <c:crosses val="autoZero"/>
        <c:crossBetween val="between"/>
      </c:valAx>
    </c:plotArea>
    <c:legend>
      <c:legendPos val="r"/>
      <c:layout/>
      <c:overlay val="0"/>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0</xdr:rowOff>
    </xdr:from>
    <xdr:to>
      <xdr:col>9</xdr:col>
      <xdr:colOff>514350</xdr:colOff>
      <xdr:row>64</xdr:row>
      <xdr:rowOff>142875</xdr:rowOff>
    </xdr:to>
    <xdr:sp macro="" textlink="">
      <xdr:nvSpPr>
        <xdr:cNvPr id="60602" name="AutoShape 1"/>
        <xdr:cNvSpPr>
          <a:spLocks noChangeArrowheads="1"/>
        </xdr:cNvSpPr>
      </xdr:nvSpPr>
      <xdr:spPr bwMode="auto">
        <a:xfrm>
          <a:off x="314325" y="161925"/>
          <a:ext cx="5686425" cy="10344150"/>
        </a:xfrm>
        <a:prstGeom prst="foldedCorner">
          <a:avLst>
            <a:gd name="adj" fmla="val 12500"/>
          </a:avLst>
        </a:prstGeom>
        <a:solidFill>
          <a:srgbClr val="FFFFFF"/>
        </a:solidFill>
        <a:ln w="25400">
          <a:solidFill>
            <a:srgbClr val="000000"/>
          </a:solidFill>
          <a:round/>
          <a:headEnd/>
          <a:tailEnd/>
        </a:ln>
      </xdr:spPr>
    </xdr:sp>
    <xdr:clientData/>
  </xdr:twoCellAnchor>
  <xdr:twoCellAnchor>
    <xdr:from>
      <xdr:col>2</xdr:col>
      <xdr:colOff>304800</xdr:colOff>
      <xdr:row>5</xdr:row>
      <xdr:rowOff>95250</xdr:rowOff>
    </xdr:from>
    <xdr:to>
      <xdr:col>7</xdr:col>
      <xdr:colOff>342900</xdr:colOff>
      <xdr:row>10</xdr:row>
      <xdr:rowOff>28575</xdr:rowOff>
    </xdr:to>
    <xdr:sp macro="" textlink="">
      <xdr:nvSpPr>
        <xdr:cNvPr id="60418" name="WordArt 2"/>
        <xdr:cNvSpPr>
          <a:spLocks noChangeArrowheads="1" noChangeShapeType="1" noTextEdit="1"/>
        </xdr:cNvSpPr>
      </xdr:nvSpPr>
      <xdr:spPr bwMode="auto">
        <a:xfrm>
          <a:off x="1524000" y="904875"/>
          <a:ext cx="3086100" cy="74295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ÇÀÑÀÃ ÄÀÐÃÛÍ ÄÝÐÃÝÄÝÕ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ÑÒÀÒÈÑÒÈÊÈÉÍ ÕÝËÒÝÑ</a:t>
          </a:r>
        </a:p>
      </xdr:txBody>
    </xdr:sp>
    <xdr:clientData/>
  </xdr:twoCellAnchor>
  <xdr:twoCellAnchor>
    <xdr:from>
      <xdr:col>3</xdr:col>
      <xdr:colOff>247650</xdr:colOff>
      <xdr:row>62</xdr:row>
      <xdr:rowOff>57150</xdr:rowOff>
    </xdr:from>
    <xdr:to>
      <xdr:col>5</xdr:col>
      <xdr:colOff>247650</xdr:colOff>
      <xdr:row>63</xdr:row>
      <xdr:rowOff>66675</xdr:rowOff>
    </xdr:to>
    <xdr:sp macro="" textlink="">
      <xdr:nvSpPr>
        <xdr:cNvPr id="60419" name="WordArt 3"/>
        <xdr:cNvSpPr>
          <a:spLocks noChangeArrowheads="1" noChangeShapeType="1" noTextEdit="1"/>
        </xdr:cNvSpPr>
      </xdr:nvSpPr>
      <xdr:spPr bwMode="auto">
        <a:xfrm>
          <a:off x="2076450" y="10096500"/>
          <a:ext cx="1219200" cy="171450"/>
        </a:xfrm>
        <a:prstGeom prst="rect">
          <a:avLst/>
        </a:prstGeom>
      </xdr:spPr>
      <xdr:txBody>
        <a:bodyPr wrap="none" fromWordArt="1">
          <a:prstTxWarp prst="textPlain">
            <a:avLst>
              <a:gd name="adj" fmla="val 50000"/>
            </a:avLst>
          </a:prstTxWarp>
        </a:bodyPr>
        <a:lstStyle/>
        <a:p>
          <a:pPr algn="ctr" rtl="0"/>
          <a:r>
            <a:rPr lang="en-US" sz="1200" b="1" i="0" kern="10" spc="0">
              <a:ln w="9525">
                <a:noFill/>
                <a:round/>
                <a:headEnd/>
                <a:tailEnd/>
              </a:ln>
              <a:solidFill>
                <a:srgbClr val="336699"/>
              </a:solidFill>
              <a:effectLst>
                <a:outerShdw dist="45791" dir="2021404" algn="ctr" rotWithShape="0">
                  <a:srgbClr val="B2B2B2">
                    <a:alpha val="80000"/>
                  </a:srgbClr>
                </a:outerShdw>
              </a:effectLst>
              <a:latin typeface="Arial Mon"/>
            </a:rPr>
            <a:t>ÌªÐªÍ 2014 ÎÍ</a:t>
          </a:r>
        </a:p>
      </xdr:txBody>
    </xdr:sp>
    <xdr:clientData/>
  </xdr:twoCellAnchor>
  <xdr:twoCellAnchor>
    <xdr:from>
      <xdr:col>2</xdr:col>
      <xdr:colOff>57150</xdr:colOff>
      <xdr:row>33</xdr:row>
      <xdr:rowOff>123825</xdr:rowOff>
    </xdr:from>
    <xdr:to>
      <xdr:col>8</xdr:col>
      <xdr:colOff>314325</xdr:colOff>
      <xdr:row>40</xdr:row>
      <xdr:rowOff>57150</xdr:rowOff>
    </xdr:to>
    <xdr:sp macro="" textlink="">
      <xdr:nvSpPr>
        <xdr:cNvPr id="60420" name="WordArt 4"/>
        <xdr:cNvSpPr>
          <a:spLocks noChangeArrowheads="1" noChangeShapeType="1" noTextEdit="1"/>
        </xdr:cNvSpPr>
      </xdr:nvSpPr>
      <xdr:spPr bwMode="auto">
        <a:xfrm>
          <a:off x="1276350" y="5467350"/>
          <a:ext cx="3914775" cy="106680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ÍÈÉÃÝÌ ÝÄÈÉÍ ÇÀÑÃÈÉÍ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2014 ÎÍÛ 10 ÑÀÐÛÍ ÒÀÍÈËÖÓÓËÃÀ</a:t>
          </a:r>
        </a:p>
      </xdr:txBody>
    </xdr:sp>
    <xdr:clientData/>
  </xdr:twoCellAnchor>
  <xdr:twoCellAnchor editAs="oneCell">
    <xdr:from>
      <xdr:col>3</xdr:col>
      <xdr:colOff>142875</xdr:colOff>
      <xdr:row>15</xdr:row>
      <xdr:rowOff>38100</xdr:rowOff>
    </xdr:from>
    <xdr:to>
      <xdr:col>7</xdr:col>
      <xdr:colOff>66675</xdr:colOff>
      <xdr:row>29</xdr:row>
      <xdr:rowOff>57150</xdr:rowOff>
    </xdr:to>
    <xdr:pic>
      <xdr:nvPicPr>
        <xdr:cNvPr id="7" name="Picture 6"/>
        <xdr:cNvPicPr>
          <a:picLocks noChangeAspect="1" noChangeArrowheads="1"/>
        </xdr:cNvPicPr>
      </xdr:nvPicPr>
      <xdr:blipFill>
        <a:blip xmlns:r="http://schemas.openxmlformats.org/officeDocument/2006/relationships" r:embed="rId1"/>
        <a:srcRect/>
        <a:stretch>
          <a:fillRect/>
        </a:stretch>
      </xdr:blipFill>
      <xdr:spPr bwMode="auto">
        <a:xfrm>
          <a:off x="1971675" y="2466975"/>
          <a:ext cx="2362200" cy="2286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21</xdr:row>
      <xdr:rowOff>0</xdr:rowOff>
    </xdr:from>
    <xdr:to>
      <xdr:col>8</xdr:col>
      <xdr:colOff>457200</xdr:colOff>
      <xdr:row>39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3" sqref="R33"/>
    </sheetView>
  </sheetViews>
  <sheetFormatPr defaultRowHeight="12.75"/>
  <cols>
    <col min="1" max="16384" width="9.140625" style="33"/>
  </cols>
  <sheetData/>
  <phoneticPr fontId="29" type="noConversion"/>
  <pageMargins left="0.94488188976377963" right="0" top="0.51181102362204722" bottom="0.15748031496062992" header="0.51181102362204722" footer="0.15748031496062992"/>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3"/>
  <sheetViews>
    <sheetView tabSelected="1" topLeftCell="A22" workbookViewId="0">
      <selection activeCell="G112" sqref="G112"/>
    </sheetView>
  </sheetViews>
  <sheetFormatPr defaultRowHeight="12"/>
  <cols>
    <col min="1" max="1" width="4.5703125" style="43" customWidth="1"/>
    <col min="2" max="2" width="3.28515625" style="43" customWidth="1"/>
    <col min="3" max="3" width="38.5703125" style="43" customWidth="1"/>
    <col min="4" max="5" width="11.140625" style="43" customWidth="1"/>
    <col min="6" max="6" width="8.28515625" style="43" customWidth="1"/>
    <col min="7" max="7" width="11.42578125" style="43" customWidth="1"/>
    <col min="8" max="8" width="11.28515625" style="43" customWidth="1"/>
    <col min="9" max="9" width="9" style="43" customWidth="1"/>
    <col min="10" max="10" width="12.85546875" style="43" customWidth="1"/>
    <col min="11" max="11" width="13.28515625" style="43" customWidth="1"/>
    <col min="12" max="12" width="10.28515625" style="43" customWidth="1"/>
    <col min="13" max="16384" width="9.140625" style="43"/>
  </cols>
  <sheetData>
    <row r="1" spans="1:16" ht="16.5" customHeight="1">
      <c r="A1" s="44"/>
      <c r="B1" s="150" t="s">
        <v>176</v>
      </c>
      <c r="C1" s="150"/>
      <c r="D1" s="150"/>
      <c r="E1" s="150"/>
      <c r="F1" s="150"/>
      <c r="G1" s="150"/>
      <c r="H1" s="150"/>
      <c r="I1" s="150"/>
    </row>
    <row r="2" spans="1:16" ht="16.5" customHeight="1">
      <c r="A2" s="49"/>
      <c r="B2" s="49"/>
      <c r="C2" s="50"/>
      <c r="D2" s="45"/>
      <c r="E2" s="45"/>
      <c r="F2" s="158" t="s">
        <v>177</v>
      </c>
      <c r="G2" s="158"/>
      <c r="H2" s="158"/>
      <c r="I2" s="158"/>
    </row>
    <row r="3" spans="1:16" ht="14.25" customHeight="1">
      <c r="A3" s="117"/>
      <c r="B3" s="117"/>
      <c r="C3" s="118"/>
      <c r="D3" s="151" t="s">
        <v>189</v>
      </c>
      <c r="E3" s="151"/>
      <c r="F3" s="151"/>
      <c r="G3" s="151" t="s">
        <v>188</v>
      </c>
      <c r="H3" s="151"/>
      <c r="I3" s="151"/>
      <c r="J3" s="51"/>
    </row>
    <row r="4" spans="1:16" ht="15.75" customHeight="1">
      <c r="A4" s="117"/>
      <c r="B4" s="117"/>
      <c r="C4" s="117"/>
      <c r="D4" s="119" t="s">
        <v>34</v>
      </c>
      <c r="E4" s="119" t="s">
        <v>6</v>
      </c>
      <c r="F4" s="119" t="s">
        <v>7</v>
      </c>
      <c r="G4" s="119" t="s">
        <v>34</v>
      </c>
      <c r="H4" s="119" t="s">
        <v>6</v>
      </c>
      <c r="I4" s="119" t="s">
        <v>7</v>
      </c>
      <c r="J4" s="51"/>
      <c r="K4" s="48"/>
    </row>
    <row r="5" spans="1:16" ht="12.75" customHeight="1">
      <c r="A5" s="120"/>
      <c r="B5" s="120"/>
      <c r="C5" s="120" t="s">
        <v>35</v>
      </c>
      <c r="D5" s="121"/>
      <c r="E5" s="121"/>
      <c r="F5" s="121"/>
      <c r="G5" s="121"/>
      <c r="H5" s="121"/>
      <c r="I5" s="121"/>
      <c r="J5" s="51"/>
      <c r="K5" s="48"/>
    </row>
    <row r="6" spans="1:16" ht="18.75" customHeight="1">
      <c r="A6" s="7">
        <v>1</v>
      </c>
      <c r="B6" s="154" t="s">
        <v>66</v>
      </c>
      <c r="C6" s="154"/>
      <c r="D6" s="52">
        <v>68242183.900000006</v>
      </c>
      <c r="E6" s="52">
        <v>65647391.600000001</v>
      </c>
      <c r="F6" s="82">
        <v>96.197671071309315</v>
      </c>
      <c r="G6" s="52">
        <f>G7+G38</f>
        <v>73216376.599999994</v>
      </c>
      <c r="H6" s="52">
        <f>H7+H38</f>
        <v>72411704</v>
      </c>
      <c r="I6" s="83">
        <f t="shared" ref="I6:I14" si="0">H6/G6*100</f>
        <v>98.900966372050718</v>
      </c>
      <c r="J6" s="15"/>
      <c r="K6" s="15"/>
      <c r="L6" s="48"/>
      <c r="M6" s="48"/>
    </row>
    <row r="7" spans="1:16" ht="18.75" customHeight="1">
      <c r="A7" s="84" t="s">
        <v>2</v>
      </c>
      <c r="B7" s="155" t="s">
        <v>37</v>
      </c>
      <c r="C7" s="155"/>
      <c r="D7" s="52">
        <v>68034118.5</v>
      </c>
      <c r="E7" s="52">
        <v>65418249.800000004</v>
      </c>
      <c r="F7" s="82">
        <v>96.155063433356617</v>
      </c>
      <c r="G7" s="52">
        <f>G8+G39</f>
        <v>73006359.299999997</v>
      </c>
      <c r="H7" s="52">
        <f>H8+H39</f>
        <v>72162961.200000003</v>
      </c>
      <c r="I7" s="83">
        <f t="shared" si="0"/>
        <v>98.844760774148071</v>
      </c>
      <c r="J7" s="15"/>
      <c r="K7" s="15"/>
      <c r="L7" s="48"/>
    </row>
    <row r="8" spans="1:16" ht="18.75" customHeight="1">
      <c r="A8" s="84" t="s">
        <v>3</v>
      </c>
      <c r="B8" s="155" t="s">
        <v>38</v>
      </c>
      <c r="C8" s="155"/>
      <c r="D8" s="52">
        <v>67810702.5</v>
      </c>
      <c r="E8" s="52">
        <v>65012490.600000001</v>
      </c>
      <c r="F8" s="82">
        <v>95.873495190526896</v>
      </c>
      <c r="G8" s="52">
        <f>SUM(G9,G18,G21,G26)</f>
        <v>72698928.5</v>
      </c>
      <c r="H8" s="52">
        <f>SUM(H9,H18,H21,H26)</f>
        <v>71749528.200000003</v>
      </c>
      <c r="I8" s="83">
        <f t="shared" si="0"/>
        <v>98.694065621613674</v>
      </c>
      <c r="K8" s="48"/>
      <c r="O8" s="48"/>
      <c r="P8" s="48"/>
    </row>
    <row r="9" spans="1:16" ht="18.75" customHeight="1">
      <c r="A9" s="80"/>
      <c r="B9" s="84">
        <v>1</v>
      </c>
      <c r="C9" s="85" t="s">
        <v>39</v>
      </c>
      <c r="D9" s="52">
        <v>4273467.7</v>
      </c>
      <c r="E9" s="52">
        <v>4595200.4000000004</v>
      </c>
      <c r="F9" s="82">
        <v>107.52860961134678</v>
      </c>
      <c r="G9" s="52">
        <f>G10+G17</f>
        <v>5385253.4000000004</v>
      </c>
      <c r="H9" s="52">
        <f>H10+H17</f>
        <v>5362415.2</v>
      </c>
      <c r="I9" s="83">
        <f t="shared" si="0"/>
        <v>99.575912249551706</v>
      </c>
      <c r="K9" s="48"/>
      <c r="L9" s="48"/>
    </row>
    <row r="10" spans="1:16" ht="18.75" customHeight="1">
      <c r="A10" s="80"/>
      <c r="B10" s="80"/>
      <c r="C10" s="49" t="s">
        <v>40</v>
      </c>
      <c r="D10" s="83">
        <v>4273467.7</v>
      </c>
      <c r="E10" s="83">
        <v>4595200.4000000004</v>
      </c>
      <c r="F10" s="82">
        <v>107.52860961134678</v>
      </c>
      <c r="G10" s="83">
        <f>SUM(G11:G16)</f>
        <v>5385253.4000000004</v>
      </c>
      <c r="H10" s="83">
        <f>SUM(H11:H16)</f>
        <v>5362415.2</v>
      </c>
      <c r="I10" s="83">
        <f t="shared" si="0"/>
        <v>99.575912249551706</v>
      </c>
      <c r="K10" s="48"/>
    </row>
    <row r="11" spans="1:16" ht="28.5" customHeight="1">
      <c r="A11" s="80"/>
      <c r="B11" s="80"/>
      <c r="C11" s="86" t="s">
        <v>69</v>
      </c>
      <c r="D11" s="83">
        <v>4029753.2</v>
      </c>
      <c r="E11" s="83">
        <v>4277854</v>
      </c>
      <c r="F11" s="82">
        <v>106.15672443662305</v>
      </c>
      <c r="G11" s="83">
        <f>'tovlorson tosov'!D13</f>
        <v>5030488.5999999996</v>
      </c>
      <c r="H11" s="83">
        <f>'tovlorson tosov'!E13</f>
        <v>4843238.3</v>
      </c>
      <c r="I11" s="83">
        <f t="shared" si="0"/>
        <v>96.277691594410925</v>
      </c>
      <c r="K11" s="48"/>
    </row>
    <row r="12" spans="1:16" ht="21.75" customHeight="1">
      <c r="A12" s="80"/>
      <c r="B12" s="80"/>
      <c r="C12" s="87" t="s">
        <v>145</v>
      </c>
      <c r="D12" s="83">
        <v>86181.1</v>
      </c>
      <c r="E12" s="83">
        <v>139753.5</v>
      </c>
      <c r="F12" s="82">
        <v>162.16258553209462</v>
      </c>
      <c r="G12" s="83">
        <f>'tovlorson tosov'!D10</f>
        <v>208505.4</v>
      </c>
      <c r="H12" s="83">
        <f>'tovlorson tosov'!E10</f>
        <v>331249.8</v>
      </c>
      <c r="I12" s="83">
        <f t="shared" si="0"/>
        <v>158.86869117058839</v>
      </c>
    </row>
    <row r="13" spans="1:16" ht="21.75" customHeight="1">
      <c r="A13" s="80"/>
      <c r="B13" s="80"/>
      <c r="C13" s="87" t="s">
        <v>146</v>
      </c>
      <c r="D13" s="83">
        <v>0</v>
      </c>
      <c r="E13" s="83">
        <v>732.4</v>
      </c>
      <c r="F13" s="82" t="e">
        <v>#DIV/0!</v>
      </c>
      <c r="G13" s="83">
        <f>'tovlorson tosov'!D9</f>
        <v>0</v>
      </c>
      <c r="H13" s="83">
        <f>'tovlorson tosov'!E9</f>
        <v>221.2</v>
      </c>
      <c r="I13" s="83" t="e">
        <f t="shared" si="0"/>
        <v>#DIV/0!</v>
      </c>
    </row>
    <row r="14" spans="1:16" ht="42" customHeight="1">
      <c r="A14" s="80"/>
      <c r="B14" s="80"/>
      <c r="C14" s="86" t="s">
        <v>144</v>
      </c>
      <c r="D14" s="83">
        <v>13828</v>
      </c>
      <c r="E14" s="83">
        <v>10859.1</v>
      </c>
      <c r="F14" s="82">
        <v>78.529794619612375</v>
      </c>
      <c r="G14" s="83">
        <f>'tovlorson tosov'!D11</f>
        <v>16836.400000000001</v>
      </c>
      <c r="H14" s="83">
        <f>'tovlorson tosov'!E11</f>
        <v>13506.5</v>
      </c>
      <c r="I14" s="83">
        <f t="shared" si="0"/>
        <v>80.22201895892232</v>
      </c>
    </row>
    <row r="15" spans="1:16" ht="12.75" customHeight="1">
      <c r="A15" s="80"/>
      <c r="B15" s="80"/>
      <c r="C15" s="87" t="s">
        <v>147</v>
      </c>
      <c r="D15" s="83"/>
      <c r="E15" s="83"/>
      <c r="F15" s="82"/>
      <c r="G15" s="83"/>
      <c r="H15" s="83"/>
      <c r="I15" s="83"/>
    </row>
    <row r="16" spans="1:16" ht="12.75" customHeight="1">
      <c r="A16" s="80"/>
      <c r="B16" s="80"/>
      <c r="C16" s="87" t="s">
        <v>148</v>
      </c>
      <c r="D16" s="82">
        <v>143705.4</v>
      </c>
      <c r="E16" s="82">
        <v>166001.4</v>
      </c>
      <c r="F16" s="82">
        <v>115.51507459009891</v>
      </c>
      <c r="G16" s="83">
        <f>'tovlorson tosov'!D12</f>
        <v>129423</v>
      </c>
      <c r="H16" s="83">
        <f>'tovlorson tosov'!E12</f>
        <v>174199.4</v>
      </c>
      <c r="I16" s="83">
        <f>H16/G16*100</f>
        <v>134.59694181096097</v>
      </c>
    </row>
    <row r="17" spans="1:9" ht="25.5" customHeight="1">
      <c r="A17" s="80"/>
      <c r="B17" s="80"/>
      <c r="C17" s="88" t="s">
        <v>73</v>
      </c>
      <c r="D17" s="82"/>
      <c r="E17" s="82"/>
      <c r="F17" s="82"/>
      <c r="G17" s="83"/>
      <c r="H17" s="83"/>
      <c r="I17" s="83"/>
    </row>
    <row r="18" spans="1:9" ht="17.25" customHeight="1">
      <c r="A18" s="80"/>
      <c r="B18" s="84">
        <v>2</v>
      </c>
      <c r="C18" s="89" t="s">
        <v>41</v>
      </c>
      <c r="D18" s="52">
        <v>102472.7</v>
      </c>
      <c r="E18" s="52">
        <v>187510</v>
      </c>
      <c r="F18" s="82">
        <v>182.9853219442837</v>
      </c>
      <c r="G18" s="83">
        <f>G19+G20</f>
        <v>176966.8</v>
      </c>
      <c r="H18" s="83">
        <f>H19+H20</f>
        <v>264043.90000000002</v>
      </c>
      <c r="I18" s="83">
        <f t="shared" ref="I18:I31" si="1">H18/G18*100</f>
        <v>149.20533116946231</v>
      </c>
    </row>
    <row r="19" spans="1:9" ht="16.5" customHeight="1">
      <c r="A19" s="80"/>
      <c r="B19" s="80"/>
      <c r="C19" s="87" t="s">
        <v>42</v>
      </c>
      <c r="D19" s="83">
        <v>94020.9</v>
      </c>
      <c r="E19" s="83">
        <v>180349.3</v>
      </c>
      <c r="F19" s="82">
        <v>191.81830848247569</v>
      </c>
      <c r="G19" s="83">
        <f>'tovlorson tosov'!D14</f>
        <v>167734.79999999999</v>
      </c>
      <c r="H19" s="83">
        <f>'tovlorson tosov'!E14</f>
        <v>255951.2</v>
      </c>
      <c r="I19" s="83">
        <f t="shared" si="1"/>
        <v>152.59278336993876</v>
      </c>
    </row>
    <row r="20" spans="1:9" ht="16.5" customHeight="1">
      <c r="A20" s="80"/>
      <c r="B20" s="80"/>
      <c r="C20" s="87" t="s">
        <v>43</v>
      </c>
      <c r="D20" s="83">
        <v>8451.7999999999993</v>
      </c>
      <c r="E20" s="83">
        <v>7160.7</v>
      </c>
      <c r="F20" s="82">
        <v>84.723964125985006</v>
      </c>
      <c r="G20" s="83">
        <f>'tovlorson tosov'!D15</f>
        <v>9232</v>
      </c>
      <c r="H20" s="83">
        <f>'tovlorson tosov'!E15</f>
        <v>8092.7</v>
      </c>
      <c r="I20" s="83">
        <f t="shared" si="1"/>
        <v>87.659228769497403</v>
      </c>
    </row>
    <row r="21" spans="1:9" ht="17.25" customHeight="1">
      <c r="A21" s="80"/>
      <c r="B21" s="84">
        <v>3</v>
      </c>
      <c r="C21" s="89" t="s">
        <v>86</v>
      </c>
      <c r="D21" s="52">
        <v>61922229.100000001</v>
      </c>
      <c r="E21" s="52">
        <v>58557164.800000004</v>
      </c>
      <c r="F21" s="82">
        <v>94.565660266258092</v>
      </c>
      <c r="G21" s="52">
        <f>G23+G24+G25</f>
        <v>65506673.100000001</v>
      </c>
      <c r="H21" s="52">
        <f>H23+H24+H25</f>
        <v>64394727.100000001</v>
      </c>
      <c r="I21" s="83">
        <f t="shared" si="1"/>
        <v>98.302545454716423</v>
      </c>
    </row>
    <row r="22" spans="1:9" ht="17.25" customHeight="1">
      <c r="A22" s="80"/>
      <c r="B22" s="84"/>
      <c r="C22" s="89" t="s">
        <v>122</v>
      </c>
      <c r="D22" s="82"/>
      <c r="E22" s="82"/>
      <c r="F22" s="82" t="e">
        <v>#DIV/0!</v>
      </c>
      <c r="G22" s="90"/>
      <c r="H22" s="90"/>
      <c r="I22" s="83" t="e">
        <f t="shared" si="1"/>
        <v>#DIV/0!</v>
      </c>
    </row>
    <row r="23" spans="1:9" ht="17.25" customHeight="1">
      <c r="A23" s="80"/>
      <c r="B23" s="80"/>
      <c r="C23" s="87" t="s">
        <v>123</v>
      </c>
      <c r="D23" s="82">
        <v>16821400</v>
      </c>
      <c r="E23" s="82">
        <v>16809114.600000001</v>
      </c>
      <c r="F23" s="82">
        <v>99.926965650897088</v>
      </c>
      <c r="G23" s="90">
        <v>14342941.699999999</v>
      </c>
      <c r="H23" s="90">
        <v>14342941.699999999</v>
      </c>
      <c r="I23" s="83">
        <f t="shared" si="1"/>
        <v>100</v>
      </c>
    </row>
    <row r="24" spans="1:9" ht="25.5" customHeight="1">
      <c r="A24" s="80"/>
      <c r="B24" s="80"/>
      <c r="C24" s="88" t="s">
        <v>182</v>
      </c>
      <c r="D24" s="82">
        <v>37244425.100000001</v>
      </c>
      <c r="E24" s="82">
        <v>36905471.200000003</v>
      </c>
      <c r="F24" s="82">
        <v>99.089920440200331</v>
      </c>
      <c r="G24" s="90">
        <v>9010170.6999999993</v>
      </c>
      <c r="H24" s="90">
        <v>7905237.7999999998</v>
      </c>
      <c r="I24" s="83">
        <f>H24/G24*100</f>
        <v>87.736826118066773</v>
      </c>
    </row>
    <row r="25" spans="1:9" ht="17.25" customHeight="1">
      <c r="A25" s="80"/>
      <c r="B25" s="80"/>
      <c r="C25" s="87" t="s">
        <v>179</v>
      </c>
      <c r="D25" s="82">
        <v>7856404</v>
      </c>
      <c r="E25" s="82">
        <v>4842579</v>
      </c>
      <c r="F25" s="82">
        <v>61.638619908039352</v>
      </c>
      <c r="G25" s="90">
        <v>42153560.700000003</v>
      </c>
      <c r="H25" s="90">
        <v>42146547.600000001</v>
      </c>
      <c r="I25" s="83">
        <f>H25/G25*100</f>
        <v>99.983362971280371</v>
      </c>
    </row>
    <row r="26" spans="1:9" ht="17.25" customHeight="1">
      <c r="A26" s="80"/>
      <c r="B26" s="84">
        <v>4</v>
      </c>
      <c r="C26" s="89" t="s">
        <v>44</v>
      </c>
      <c r="D26" s="52">
        <v>1512532.9999999995</v>
      </c>
      <c r="E26" s="52">
        <v>1672615.4</v>
      </c>
      <c r="F26" s="82">
        <v>110.58372941284588</v>
      </c>
      <c r="G26" s="52">
        <f>SUM(G27:G38)</f>
        <v>1630035.2</v>
      </c>
      <c r="H26" s="52">
        <f>SUM(H27:H38)</f>
        <v>1728342.0000000002</v>
      </c>
      <c r="I26" s="83">
        <f t="shared" si="1"/>
        <v>106.03096178536515</v>
      </c>
    </row>
    <row r="27" spans="1:9" ht="17.25" customHeight="1">
      <c r="A27" s="80"/>
      <c r="B27" s="80"/>
      <c r="C27" s="87" t="s">
        <v>45</v>
      </c>
      <c r="D27" s="83">
        <v>200252.9</v>
      </c>
      <c r="E27" s="83">
        <v>246255.4</v>
      </c>
      <c r="F27" s="82">
        <v>122.9722016510123</v>
      </c>
      <c r="G27" s="83">
        <f>'tovlorson tosov'!D16</f>
        <v>242500.7</v>
      </c>
      <c r="H27" s="83">
        <f>'tovlorson tosov'!E16</f>
        <v>240004.7</v>
      </c>
      <c r="I27" s="83">
        <f t="shared" si="1"/>
        <v>98.970724620588726</v>
      </c>
    </row>
    <row r="28" spans="1:9" ht="17.25" customHeight="1">
      <c r="A28" s="80"/>
      <c r="B28" s="80"/>
      <c r="C28" s="87" t="s">
        <v>46</v>
      </c>
      <c r="D28" s="83">
        <v>0</v>
      </c>
      <c r="E28" s="83">
        <v>0</v>
      </c>
      <c r="F28" s="82" t="e">
        <v>#DIV/0!</v>
      </c>
      <c r="G28" s="83">
        <f>'tovlorson tosov'!D17:D17</f>
        <v>0</v>
      </c>
      <c r="H28" s="83">
        <f>'tovlorson tosov'!E17:E17</f>
        <v>0</v>
      </c>
      <c r="I28" s="83" t="e">
        <f t="shared" si="1"/>
        <v>#DIV/0!</v>
      </c>
    </row>
    <row r="29" spans="1:9" ht="27" customHeight="1">
      <c r="A29" s="80"/>
      <c r="B29" s="80"/>
      <c r="C29" s="88" t="s">
        <v>47</v>
      </c>
      <c r="D29" s="83">
        <v>358981.2</v>
      </c>
      <c r="E29" s="83">
        <v>394684.1</v>
      </c>
      <c r="F29" s="82">
        <v>109.94561832207368</v>
      </c>
      <c r="G29" s="83">
        <f>'tovlorson tosov'!D31</f>
        <v>387498.9</v>
      </c>
      <c r="H29" s="83">
        <f>'tovlorson tosov'!E31</f>
        <v>435370.6</v>
      </c>
      <c r="I29" s="83">
        <f t="shared" si="1"/>
        <v>112.35402216625646</v>
      </c>
    </row>
    <row r="30" spans="1:9" ht="18.75" customHeight="1">
      <c r="A30" s="80"/>
      <c r="B30" s="80"/>
      <c r="C30" s="87" t="s">
        <v>48</v>
      </c>
      <c r="D30" s="83">
        <v>160514.79999999999</v>
      </c>
      <c r="E30" s="83">
        <v>153834.1</v>
      </c>
      <c r="F30" s="82">
        <v>95.837953883380237</v>
      </c>
      <c r="G30" s="83">
        <f>'tovlorson tosov'!D18</f>
        <v>194926.7</v>
      </c>
      <c r="H30" s="83">
        <f>'tovlorson tosov'!E18</f>
        <v>144917.4</v>
      </c>
      <c r="I30" s="83">
        <f t="shared" si="1"/>
        <v>74.344561314586457</v>
      </c>
    </row>
    <row r="31" spans="1:9" ht="32.25" customHeight="1">
      <c r="A31" s="80"/>
      <c r="B31" s="80"/>
      <c r="C31" s="88" t="s">
        <v>49</v>
      </c>
      <c r="D31" s="83">
        <v>488831.7</v>
      </c>
      <c r="E31" s="83">
        <v>587948.80000000005</v>
      </c>
      <c r="F31" s="82">
        <v>120.27632414182632</v>
      </c>
      <c r="G31" s="83">
        <f>'tovlorson tosov'!D19</f>
        <v>519070.1</v>
      </c>
      <c r="H31" s="83">
        <f>'tovlorson tosov'!E19</f>
        <v>565551.5</v>
      </c>
      <c r="I31" s="83">
        <f t="shared" si="1"/>
        <v>108.95474426286546</v>
      </c>
    </row>
    <row r="32" spans="1:9" ht="36.75" customHeight="1">
      <c r="A32" s="80"/>
      <c r="B32" s="80"/>
      <c r="C32" s="81" t="s">
        <v>50</v>
      </c>
      <c r="D32" s="83">
        <v>1084.5</v>
      </c>
      <c r="E32" s="83">
        <v>3315.9</v>
      </c>
      <c r="F32" s="82">
        <v>305.75380359612728</v>
      </c>
      <c r="G32" s="83">
        <f>'tovlorson tosov'!D20</f>
        <v>3141.9</v>
      </c>
      <c r="H32" s="83">
        <f>'tovlorson tosov'!E20</f>
        <v>3330.8</v>
      </c>
      <c r="I32" s="83">
        <f>H32/G32*100</f>
        <v>106.01228555969317</v>
      </c>
    </row>
    <row r="33" spans="1:15" ht="12.75" customHeight="1">
      <c r="A33" s="80"/>
      <c r="B33" s="80"/>
      <c r="C33" s="88" t="s">
        <v>51</v>
      </c>
      <c r="D33" s="83">
        <v>11294.7</v>
      </c>
      <c r="E33" s="83">
        <v>8947.7999999999993</v>
      </c>
      <c r="F33" s="82">
        <v>79.221227655448999</v>
      </c>
      <c r="G33" s="83">
        <f>'tovlorson tosov'!D21</f>
        <v>18368.8</v>
      </c>
      <c r="H33" s="83">
        <f>'tovlorson tosov'!E21</f>
        <v>9455.6</v>
      </c>
      <c r="I33" s="83">
        <f>H33/G33*100</f>
        <v>51.476416532380995</v>
      </c>
    </row>
    <row r="34" spans="1:15" ht="24">
      <c r="A34" s="80"/>
      <c r="B34" s="80"/>
      <c r="C34" s="88" t="s">
        <v>72</v>
      </c>
      <c r="D34" s="83">
        <v>49532.9</v>
      </c>
      <c r="E34" s="83">
        <v>28141.599999999999</v>
      </c>
      <c r="F34" s="82">
        <v>56.813955976734654</v>
      </c>
      <c r="G34" s="83">
        <f>'tovlorson tosov'!D22</f>
        <v>15299.8</v>
      </c>
      <c r="H34" s="83">
        <f>'tovlorson tosov'!E22</f>
        <v>62494</v>
      </c>
      <c r="I34" s="83">
        <f>H34/G34*100</f>
        <v>408.46285572360426</v>
      </c>
    </row>
    <row r="35" spans="1:15" ht="12.75" customHeight="1">
      <c r="A35" s="80"/>
      <c r="B35" s="80"/>
      <c r="C35" s="87" t="s">
        <v>52</v>
      </c>
      <c r="D35" s="83"/>
      <c r="E35" s="83"/>
      <c r="F35" s="82"/>
      <c r="G35" s="83"/>
      <c r="H35" s="83"/>
      <c r="I35" s="83"/>
    </row>
    <row r="36" spans="1:15" ht="30" customHeight="1">
      <c r="A36" s="80"/>
      <c r="B36" s="80"/>
      <c r="C36" s="88" t="s">
        <v>53</v>
      </c>
      <c r="D36" s="83">
        <v>29617.9</v>
      </c>
      <c r="E36" s="83">
        <v>17171.5</v>
      </c>
      <c r="F36" s="82">
        <v>57.976764051468876</v>
      </c>
      <c r="G36" s="83">
        <f>'tovlorson tosov'!D23</f>
        <v>35646</v>
      </c>
      <c r="H36" s="83">
        <f>'tovlorson tosov'!E23</f>
        <v>17252.400000000001</v>
      </c>
      <c r="I36" s="83">
        <f t="shared" ref="I36:I43" si="2">H36/G36*100</f>
        <v>48.399259383942102</v>
      </c>
    </row>
    <row r="37" spans="1:15" ht="15" customHeight="1">
      <c r="A37" s="80"/>
      <c r="B37" s="80"/>
      <c r="C37" s="87" t="s">
        <v>0</v>
      </c>
      <c r="D37" s="83">
        <v>4357</v>
      </c>
      <c r="E37" s="83">
        <v>3174.4</v>
      </c>
      <c r="F37" s="82">
        <v>72.857470736745469</v>
      </c>
      <c r="G37" s="83">
        <f>'tovlorson tosov'!D24</f>
        <v>3565</v>
      </c>
      <c r="H37" s="83">
        <f>'tovlorson tosov'!E24</f>
        <v>1222.2</v>
      </c>
      <c r="I37" s="83">
        <f t="shared" si="2"/>
        <v>34.28330995792426</v>
      </c>
    </row>
    <row r="38" spans="1:15" ht="15" customHeight="1">
      <c r="A38" s="80"/>
      <c r="B38" s="80"/>
      <c r="C38" s="87" t="s">
        <v>1</v>
      </c>
      <c r="D38" s="83">
        <v>208065.4</v>
      </c>
      <c r="E38" s="83">
        <v>229141.8</v>
      </c>
      <c r="F38" s="82"/>
      <c r="G38" s="83">
        <f>'tovlorson tosov'!D25</f>
        <v>210017.3</v>
      </c>
      <c r="H38" s="83">
        <f>'tovlorson tosov'!E25</f>
        <v>248742.8</v>
      </c>
      <c r="I38" s="83">
        <f t="shared" si="2"/>
        <v>118.43919524724869</v>
      </c>
    </row>
    <row r="39" spans="1:15" ht="15" customHeight="1">
      <c r="A39" s="84" t="s">
        <v>4</v>
      </c>
      <c r="B39" s="156" t="s">
        <v>54</v>
      </c>
      <c r="C39" s="156"/>
      <c r="D39" s="52">
        <v>223416</v>
      </c>
      <c r="E39" s="52">
        <v>405759.19999999995</v>
      </c>
      <c r="F39" s="82">
        <v>181.61599885415544</v>
      </c>
      <c r="G39" s="52">
        <f>SUM(G40:G42)</f>
        <v>307430.8</v>
      </c>
      <c r="H39" s="52">
        <f>SUM(H40:H42)</f>
        <v>413433</v>
      </c>
      <c r="I39" s="83">
        <f t="shared" si="2"/>
        <v>134.48001956863138</v>
      </c>
      <c r="O39" s="48"/>
    </row>
    <row r="40" spans="1:15" ht="15" customHeight="1">
      <c r="A40" s="80"/>
      <c r="B40" s="80"/>
      <c r="C40" s="87" t="s">
        <v>55</v>
      </c>
      <c r="D40" s="83">
        <v>0</v>
      </c>
      <c r="E40" s="83">
        <v>0</v>
      </c>
      <c r="F40" s="82" t="e">
        <v>#DIV/0!</v>
      </c>
      <c r="G40" s="91"/>
      <c r="H40" s="91"/>
      <c r="I40" s="83" t="e">
        <f t="shared" si="2"/>
        <v>#DIV/0!</v>
      </c>
      <c r="O40" s="48"/>
    </row>
    <row r="41" spans="1:15" ht="15" customHeight="1">
      <c r="A41" s="80"/>
      <c r="B41" s="80"/>
      <c r="C41" s="87" t="s">
        <v>56</v>
      </c>
      <c r="D41" s="83">
        <v>209421</v>
      </c>
      <c r="E41" s="83">
        <v>383703.6</v>
      </c>
      <c r="F41" s="82">
        <v>183.22116693168306</v>
      </c>
      <c r="G41" s="83">
        <f>'tovlorson tosov'!D27</f>
        <v>304430.8</v>
      </c>
      <c r="H41" s="83">
        <f>'tovlorson tosov'!E27</f>
        <v>323070.09999999998</v>
      </c>
      <c r="I41" s="83">
        <f t="shared" si="2"/>
        <v>106.12267221319263</v>
      </c>
    </row>
    <row r="42" spans="1:15" ht="15" customHeight="1">
      <c r="A42" s="80"/>
      <c r="B42" s="80"/>
      <c r="C42" s="87" t="s">
        <v>57</v>
      </c>
      <c r="D42" s="83">
        <v>13995</v>
      </c>
      <c r="E42" s="83">
        <v>22055.599999999999</v>
      </c>
      <c r="F42" s="82">
        <v>157.59628438728117</v>
      </c>
      <c r="G42" s="83">
        <f>'tovlorson tosov'!D28</f>
        <v>3000</v>
      </c>
      <c r="H42" s="83">
        <f>'tovlorson tosov'!E28</f>
        <v>90362.9</v>
      </c>
      <c r="I42" s="83">
        <f t="shared" si="2"/>
        <v>3012.0966666666664</v>
      </c>
    </row>
    <row r="43" spans="1:15" ht="15" customHeight="1">
      <c r="A43" s="84" t="s">
        <v>5</v>
      </c>
      <c r="B43" s="89" t="s">
        <v>58</v>
      </c>
      <c r="C43" s="84"/>
      <c r="D43" s="82">
        <v>19592</v>
      </c>
      <c r="E43" s="82">
        <v>24285.200000000001</v>
      </c>
      <c r="F43" s="82">
        <v>123.95467537770519</v>
      </c>
      <c r="G43" s="83">
        <f>'tovlorson tosov'!D29</f>
        <v>29750</v>
      </c>
      <c r="H43" s="83">
        <f>'tovlorson tosov'!E29</f>
        <v>28909</v>
      </c>
      <c r="I43" s="83">
        <f t="shared" si="2"/>
        <v>97.173109243697482</v>
      </c>
    </row>
    <row r="44" spans="1:15" ht="10.5" customHeight="1">
      <c r="A44" s="84"/>
      <c r="B44" s="153" t="s">
        <v>65</v>
      </c>
      <c r="C44" s="153"/>
      <c r="D44" s="82"/>
      <c r="E44" s="82"/>
      <c r="F44" s="82"/>
      <c r="G44" s="83"/>
      <c r="H44" s="83"/>
      <c r="I44" s="83" t="e">
        <f>H44/G44*100</f>
        <v>#DIV/0!</v>
      </c>
    </row>
    <row r="45" spans="1:15" ht="12.75" customHeight="1">
      <c r="A45" s="84"/>
      <c r="B45" s="80">
        <v>1</v>
      </c>
      <c r="C45" s="87" t="s">
        <v>59</v>
      </c>
      <c r="D45" s="82">
        <v>29042144.100000001</v>
      </c>
      <c r="E45" s="82">
        <v>28560027</v>
      </c>
      <c r="F45" s="83">
        <f>E45/D45*100</f>
        <v>98.339939715401385</v>
      </c>
      <c r="G45" s="3">
        <v>31441366.699999999</v>
      </c>
      <c r="H45" s="3">
        <v>30672127.800000001</v>
      </c>
      <c r="I45" s="83">
        <f>H45/G45*100</f>
        <v>97.553417739948316</v>
      </c>
    </row>
    <row r="46" spans="1:15" ht="13.5" customHeight="1">
      <c r="A46" s="49"/>
      <c r="B46" s="81">
        <v>2</v>
      </c>
      <c r="C46" s="88" t="s">
        <v>60</v>
      </c>
      <c r="D46" s="82">
        <v>2612980.2000000002</v>
      </c>
      <c r="E46" s="82">
        <v>2551141.1</v>
      </c>
      <c r="F46" s="83">
        <f t="shared" ref="F46:F55" si="3">E46/D46*100</f>
        <v>97.633388113694849</v>
      </c>
      <c r="G46" s="15">
        <v>282972.3</v>
      </c>
      <c r="H46" s="15">
        <v>2760492</v>
      </c>
      <c r="I46" s="83">
        <f t="shared" ref="I46:I55" si="4">H46/G46*100</f>
        <v>975.53435442267664</v>
      </c>
    </row>
    <row r="47" spans="1:15" ht="15.75" customHeight="1">
      <c r="A47" s="49"/>
      <c r="B47" s="81">
        <v>3</v>
      </c>
      <c r="C47" s="88" t="s">
        <v>61</v>
      </c>
      <c r="D47" s="82">
        <v>581520.69999999995</v>
      </c>
      <c r="E47" s="82">
        <v>560215.6</v>
      </c>
      <c r="F47" s="83">
        <f t="shared" si="3"/>
        <v>96.336312705635422</v>
      </c>
      <c r="G47" s="13">
        <v>640699.9</v>
      </c>
      <c r="H47" s="15">
        <v>595544.1</v>
      </c>
      <c r="I47" s="83">
        <f t="shared" si="4"/>
        <v>92.952113774327103</v>
      </c>
    </row>
    <row r="48" spans="1:15" ht="13.5" customHeight="1">
      <c r="A48" s="49"/>
      <c r="B48" s="81">
        <v>4</v>
      </c>
      <c r="C48" s="88" t="s">
        <v>62</v>
      </c>
      <c r="D48" s="82">
        <v>12383519.5</v>
      </c>
      <c r="E48" s="82">
        <v>11103095.869999999</v>
      </c>
      <c r="F48" s="83">
        <f t="shared" si="3"/>
        <v>89.660260719902766</v>
      </c>
      <c r="G48" s="13">
        <v>13137577.800000001</v>
      </c>
      <c r="H48" s="13">
        <v>11224413.300000001</v>
      </c>
      <c r="I48" s="83">
        <f t="shared" si="4"/>
        <v>85.437463974523524</v>
      </c>
    </row>
    <row r="49" spans="1:14" ht="12" hidden="1" customHeight="1">
      <c r="A49" s="49"/>
      <c r="B49" s="81">
        <v>6</v>
      </c>
      <c r="C49" s="88" t="s">
        <v>63</v>
      </c>
      <c r="D49" s="92"/>
      <c r="E49" s="92"/>
      <c r="F49" s="83" t="e">
        <f t="shared" si="3"/>
        <v>#DIV/0!</v>
      </c>
      <c r="G49" s="92"/>
      <c r="H49" s="92"/>
      <c r="I49" s="83" t="e">
        <f t="shared" si="4"/>
        <v>#DIV/0!</v>
      </c>
    </row>
    <row r="50" spans="1:14" ht="12.75" customHeight="1">
      <c r="A50" s="49"/>
      <c r="B50" s="81">
        <v>7</v>
      </c>
      <c r="C50" s="88" t="s">
        <v>125</v>
      </c>
      <c r="D50" s="82">
        <v>13543790.67</v>
      </c>
      <c r="E50" s="82">
        <v>12051387.800000001</v>
      </c>
      <c r="F50" s="83">
        <f t="shared" si="3"/>
        <v>88.980907145104311</v>
      </c>
      <c r="G50" s="3">
        <v>17293159.899999999</v>
      </c>
      <c r="H50" s="3">
        <v>13327835.4</v>
      </c>
      <c r="I50" s="83">
        <f t="shared" si="4"/>
        <v>77.069983028376441</v>
      </c>
    </row>
    <row r="51" spans="1:14" ht="14.25" customHeight="1">
      <c r="A51" s="49"/>
      <c r="B51" s="81">
        <v>8</v>
      </c>
      <c r="C51" s="88" t="s">
        <v>67</v>
      </c>
      <c r="D51" s="82">
        <v>8276321.9000000004</v>
      </c>
      <c r="E51" s="82">
        <v>4309878.3</v>
      </c>
      <c r="F51" s="83">
        <f t="shared" si="3"/>
        <v>52.074802697077303</v>
      </c>
      <c r="G51" s="3">
        <v>12445543.5</v>
      </c>
      <c r="H51" s="3">
        <v>10564399.9</v>
      </c>
      <c r="I51" s="83">
        <f t="shared" si="4"/>
        <v>84.88500241070227</v>
      </c>
    </row>
    <row r="52" spans="1:14" ht="19.5" hidden="1" customHeight="1" thickBot="1">
      <c r="A52" s="54"/>
      <c r="B52" s="46"/>
      <c r="C52" s="47" t="s">
        <v>64</v>
      </c>
      <c r="D52" s="55"/>
      <c r="E52" s="55"/>
      <c r="F52" s="83" t="e">
        <f t="shared" si="3"/>
        <v>#DIV/0!</v>
      </c>
      <c r="G52" s="65"/>
      <c r="H52" s="65"/>
      <c r="I52" s="79" t="e">
        <f t="shared" si="4"/>
        <v>#DIV/0!</v>
      </c>
      <c r="K52" s="51"/>
      <c r="N52" s="48"/>
    </row>
    <row r="53" spans="1:14" hidden="1">
      <c r="A53" s="49"/>
      <c r="B53" s="49"/>
      <c r="C53" s="56" t="s">
        <v>89</v>
      </c>
      <c r="D53" s="53"/>
      <c r="E53" s="57"/>
      <c r="F53" s="83" t="e">
        <f t="shared" si="3"/>
        <v>#DIV/0!</v>
      </c>
      <c r="G53" s="16"/>
      <c r="H53" s="13"/>
      <c r="I53" s="72" t="e">
        <f t="shared" si="4"/>
        <v>#DIV/0!</v>
      </c>
    </row>
    <row r="54" spans="1:14" hidden="1">
      <c r="A54" s="49"/>
      <c r="B54" s="49"/>
      <c r="C54" s="56" t="s">
        <v>90</v>
      </c>
      <c r="D54" s="53"/>
      <c r="E54" s="93"/>
      <c r="F54" s="83" t="e">
        <f t="shared" si="3"/>
        <v>#DIV/0!</v>
      </c>
      <c r="G54" s="94"/>
      <c r="H54" s="15"/>
      <c r="I54" s="95" t="e">
        <f t="shared" si="4"/>
        <v>#DIV/0!</v>
      </c>
    </row>
    <row r="55" spans="1:14" ht="12.75" thickBot="1">
      <c r="A55" s="98"/>
      <c r="B55" s="98"/>
      <c r="C55" s="98"/>
      <c r="D55" s="99">
        <f>SUM(D45:D54)</f>
        <v>66440277.07</v>
      </c>
      <c r="E55" s="99">
        <f>SUM(E45:E54)</f>
        <v>59135745.670000002</v>
      </c>
      <c r="F55" s="83">
        <f t="shared" si="3"/>
        <v>89.005868545213758</v>
      </c>
      <c r="G55" s="99">
        <f>SUM(G45:G54)</f>
        <v>75241320.099999994</v>
      </c>
      <c r="H55" s="99">
        <f>SUM(H45:H54)</f>
        <v>69144812.5</v>
      </c>
      <c r="I55" s="100">
        <f t="shared" si="4"/>
        <v>91.897394155369156</v>
      </c>
    </row>
    <row r="56" spans="1:14" ht="13.5" customHeight="1">
      <c r="D56" s="157"/>
      <c r="E56" s="157"/>
      <c r="F56" s="157"/>
      <c r="G56" s="157"/>
      <c r="H56" s="157"/>
      <c r="I56" s="157"/>
    </row>
    <row r="58" spans="1:14" ht="23.25" hidden="1" customHeight="1">
      <c r="C58" s="58" t="s">
        <v>70</v>
      </c>
    </row>
    <row r="59" spans="1:14" ht="57" hidden="1" customHeight="1">
      <c r="C59" s="152" t="s">
        <v>155</v>
      </c>
      <c r="D59" s="152"/>
      <c r="E59" s="152"/>
      <c r="F59" s="152"/>
      <c r="G59" s="152"/>
      <c r="H59" s="152"/>
      <c r="I59" s="152"/>
    </row>
    <row r="60" spans="1:14" ht="137.25" hidden="1" customHeight="1">
      <c r="C60" s="152"/>
      <c r="D60" s="152"/>
      <c r="E60" s="152"/>
      <c r="F60" s="152"/>
      <c r="G60" s="152"/>
      <c r="H60" s="152"/>
      <c r="I60" s="152"/>
      <c r="J60" s="59"/>
      <c r="K60" s="59"/>
    </row>
    <row r="61" spans="1:14" ht="127.5" hidden="1" customHeight="1">
      <c r="C61" s="152" t="s">
        <v>156</v>
      </c>
      <c r="D61" s="152"/>
      <c r="E61" s="152"/>
      <c r="F61" s="152"/>
      <c r="G61" s="152"/>
      <c r="H61" s="152"/>
      <c r="I61" s="152"/>
      <c r="J61" s="59"/>
      <c r="K61" s="59"/>
    </row>
    <row r="62" spans="1:14" ht="81.75" hidden="1" customHeight="1">
      <c r="C62" s="152"/>
      <c r="D62" s="152"/>
      <c r="E62" s="152"/>
      <c r="F62" s="152"/>
      <c r="G62" s="152"/>
      <c r="H62" s="152"/>
      <c r="I62" s="152"/>
      <c r="J62" s="60"/>
    </row>
    <row r="63" spans="1:14" ht="27" hidden="1" customHeight="1">
      <c r="C63" s="61" t="s">
        <v>71</v>
      </c>
      <c r="D63" s="34"/>
      <c r="E63" s="34"/>
      <c r="F63" s="34"/>
      <c r="G63" s="34"/>
      <c r="H63" s="34"/>
      <c r="I63" s="34"/>
      <c r="J63" s="60"/>
    </row>
    <row r="64" spans="1:14" ht="50.25" hidden="1" customHeight="1">
      <c r="C64" s="152" t="s">
        <v>157</v>
      </c>
      <c r="D64" s="152"/>
      <c r="E64" s="152"/>
      <c r="F64" s="152"/>
      <c r="G64" s="152"/>
      <c r="H64" s="152"/>
      <c r="I64" s="152"/>
      <c r="J64" s="60"/>
    </row>
    <row r="65" spans="3:9" s="62" customFormat="1" ht="63.75" hidden="1" customHeight="1">
      <c r="C65" s="152"/>
      <c r="D65" s="152"/>
      <c r="E65" s="152"/>
      <c r="F65" s="152"/>
      <c r="G65" s="152"/>
      <c r="H65" s="152"/>
      <c r="I65" s="152"/>
    </row>
    <row r="66" spans="3:9" ht="27" hidden="1" customHeight="1">
      <c r="C66" s="152"/>
      <c r="D66" s="152"/>
      <c r="E66" s="152"/>
      <c r="F66" s="152"/>
      <c r="G66" s="152"/>
      <c r="H66" s="152"/>
      <c r="I66" s="152"/>
    </row>
    <row r="67" spans="3:9" ht="28.5" hidden="1" customHeight="1">
      <c r="C67" s="159" t="s">
        <v>74</v>
      </c>
      <c r="D67" s="159"/>
      <c r="E67" s="159"/>
      <c r="F67" s="159"/>
      <c r="G67" s="159"/>
      <c r="H67" s="159"/>
      <c r="I67" s="159"/>
    </row>
    <row r="68" spans="3:9" ht="46.5" hidden="1" customHeight="1">
      <c r="C68" s="152" t="s">
        <v>158</v>
      </c>
      <c r="D68" s="152"/>
      <c r="E68" s="152"/>
      <c r="F68" s="152"/>
      <c r="G68" s="152"/>
      <c r="H68" s="152"/>
      <c r="I68" s="152"/>
    </row>
    <row r="69" spans="3:9" ht="59.25" hidden="1" customHeight="1">
      <c r="C69" s="152"/>
      <c r="D69" s="152"/>
      <c r="E69" s="152"/>
      <c r="F69" s="152"/>
      <c r="G69" s="152"/>
      <c r="H69" s="152"/>
      <c r="I69" s="152"/>
    </row>
    <row r="70" spans="3:9" hidden="1"/>
    <row r="71" spans="3:9" hidden="1">
      <c r="C71" s="159" t="s">
        <v>75</v>
      </c>
      <c r="D71" s="159"/>
      <c r="E71" s="159"/>
      <c r="F71" s="159"/>
      <c r="G71" s="159"/>
      <c r="H71" s="159"/>
      <c r="I71" s="159"/>
    </row>
    <row r="72" spans="3:9" ht="103.5" hidden="1" customHeight="1">
      <c r="C72" s="152" t="s">
        <v>159</v>
      </c>
      <c r="D72" s="152"/>
      <c r="E72" s="152"/>
      <c r="F72" s="152"/>
      <c r="G72" s="152"/>
      <c r="H72" s="152"/>
      <c r="I72" s="152"/>
    </row>
    <row r="73" spans="3:9" hidden="1"/>
    <row r="74" spans="3:9" hidden="1"/>
    <row r="75" spans="3:9" hidden="1"/>
    <row r="76" spans="3:9" hidden="1"/>
    <row r="77" spans="3:9" hidden="1"/>
    <row r="78" spans="3:9" hidden="1"/>
    <row r="79" spans="3:9" hidden="1"/>
    <row r="80" spans="3: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3" spans="7:8">
      <c r="G113" s="48"/>
      <c r="H113" s="48"/>
    </row>
  </sheetData>
  <mergeCells count="18">
    <mergeCell ref="C72:I72"/>
    <mergeCell ref="C66:I66"/>
    <mergeCell ref="C67:I67"/>
    <mergeCell ref="C64:I65"/>
    <mergeCell ref="C68:I69"/>
    <mergeCell ref="C71:I71"/>
    <mergeCell ref="B1:I1"/>
    <mergeCell ref="D3:F3"/>
    <mergeCell ref="G3:I3"/>
    <mergeCell ref="C61:I62"/>
    <mergeCell ref="B44:C44"/>
    <mergeCell ref="B6:C6"/>
    <mergeCell ref="B7:C7"/>
    <mergeCell ref="B8:C8"/>
    <mergeCell ref="B39:C39"/>
    <mergeCell ref="C59:I60"/>
    <mergeCell ref="D56:I56"/>
    <mergeCell ref="F2:I2"/>
  </mergeCells>
  <phoneticPr fontId="0" type="noConversion"/>
  <printOptions horizontalCentered="1"/>
  <pageMargins left="0.73" right="0.26" top="0.55000000000000004" bottom="0.23622047244094499" header="0.34" footer="0.196850393700787"/>
  <pageSetup paperSize="9" scale="8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1"/>
  <sheetViews>
    <sheetView workbookViewId="0">
      <selection activeCell="Q38" sqref="Q38"/>
    </sheetView>
  </sheetViews>
  <sheetFormatPr defaultRowHeight="12"/>
  <cols>
    <col min="1" max="1" width="4.5703125" style="3" customWidth="1"/>
    <col min="2" max="2" width="49.140625" style="3" customWidth="1"/>
    <col min="3" max="3" width="6.28515625" style="3" customWidth="1"/>
    <col min="4" max="4" width="14.5703125" style="3" customWidth="1"/>
    <col min="5" max="5" width="15.42578125" style="3" customWidth="1"/>
    <col min="6" max="6" width="11.7109375" style="3" customWidth="1"/>
    <col min="7" max="7" width="11.42578125" style="3" customWidth="1"/>
    <col min="8" max="8" width="11.140625" style="3" customWidth="1"/>
    <col min="9" max="9" width="10.28515625" style="3" hidden="1" customWidth="1"/>
    <col min="10" max="14" width="9.140625" style="3" hidden="1" customWidth="1"/>
    <col min="15" max="16" width="9.140625" style="3"/>
    <col min="17" max="17" width="11.42578125" style="3" customWidth="1"/>
    <col min="18" max="18" width="12.42578125" style="3" customWidth="1"/>
    <col min="19" max="16384" width="9.140625" style="3"/>
  </cols>
  <sheetData>
    <row r="1" spans="1:8" ht="16.5" customHeight="1">
      <c r="C1" s="160"/>
      <c r="D1" s="160"/>
      <c r="E1" s="160"/>
      <c r="F1" s="160"/>
    </row>
    <row r="2" spans="1:8" ht="16.5" customHeight="1">
      <c r="A2" s="4"/>
      <c r="B2" s="165" t="s">
        <v>128</v>
      </c>
      <c r="C2" s="165"/>
      <c r="D2" s="165"/>
      <c r="E2" s="165"/>
      <c r="F2" s="165"/>
      <c r="G2" s="165"/>
      <c r="H2" s="4"/>
    </row>
    <row r="3" spans="1:8" ht="14.25" customHeight="1">
      <c r="A3" s="74"/>
      <c r="B3" s="74"/>
      <c r="C3" s="73"/>
      <c r="D3" s="73"/>
      <c r="E3" s="73"/>
      <c r="F3" s="73"/>
      <c r="G3" s="74"/>
      <c r="H3" s="4"/>
    </row>
    <row r="4" spans="1:8" ht="19.5" customHeight="1">
      <c r="A4" s="163"/>
      <c r="B4" s="163"/>
      <c r="C4" s="163" t="s">
        <v>33</v>
      </c>
      <c r="D4" s="151" t="s">
        <v>183</v>
      </c>
      <c r="E4" s="151"/>
      <c r="F4" s="151"/>
      <c r="G4" s="74"/>
      <c r="H4" s="4"/>
    </row>
    <row r="5" spans="1:8" ht="15.75" customHeight="1">
      <c r="A5" s="164"/>
      <c r="B5" s="164"/>
      <c r="C5" s="164"/>
      <c r="D5" s="121" t="s">
        <v>34</v>
      </c>
      <c r="E5" s="121" t="s">
        <v>6</v>
      </c>
      <c r="F5" s="121" t="s">
        <v>7</v>
      </c>
      <c r="G5" s="74"/>
      <c r="H5" s="4"/>
    </row>
    <row r="6" spans="1:8" ht="12.75" customHeight="1">
      <c r="A6" s="5"/>
      <c r="B6" s="5"/>
      <c r="C6" s="75" t="s">
        <v>36</v>
      </c>
      <c r="D6" s="6"/>
      <c r="E6" s="6"/>
      <c r="F6" s="6"/>
      <c r="G6" s="74"/>
      <c r="H6" s="4"/>
    </row>
    <row r="7" spans="1:8">
      <c r="A7" s="7">
        <v>1</v>
      </c>
      <c r="B7" s="128" t="s">
        <v>181</v>
      </c>
      <c r="C7" s="7">
        <v>1</v>
      </c>
      <c r="D7" s="129">
        <f>SUM(D8,D32)</f>
        <v>9113632.5</v>
      </c>
      <c r="E7" s="129">
        <f>SUM(E8,E32)</f>
        <v>9392886.2000000011</v>
      </c>
      <c r="F7" s="129">
        <f t="shared" ref="F7:F13" si="0">E7/D7*100</f>
        <v>103.06413167307329</v>
      </c>
      <c r="G7" s="74"/>
      <c r="H7" s="4"/>
    </row>
    <row r="8" spans="1:8" ht="18.75" customHeight="1">
      <c r="A8" s="69">
        <v>1</v>
      </c>
      <c r="B8" s="126" t="s">
        <v>120</v>
      </c>
      <c r="C8" s="9">
        <v>2</v>
      </c>
      <c r="D8" s="127">
        <f>SUM(D9:D31)</f>
        <v>7529436.1999999993</v>
      </c>
      <c r="E8" s="127">
        <f>SUM(E9:E31)</f>
        <v>7797811.6000000006</v>
      </c>
      <c r="F8" s="127">
        <f t="shared" si="0"/>
        <v>103.56434921382296</v>
      </c>
      <c r="G8" s="74"/>
      <c r="H8" s="4"/>
    </row>
    <row r="9" spans="1:8" ht="18.75" customHeight="1">
      <c r="A9" s="69"/>
      <c r="B9" s="10" t="s">
        <v>100</v>
      </c>
      <c r="C9" s="9">
        <v>3</v>
      </c>
      <c r="D9" s="11">
        <v>0</v>
      </c>
      <c r="E9" s="11">
        <v>221.2</v>
      </c>
      <c r="F9" s="11" t="e">
        <f t="shared" si="0"/>
        <v>#DIV/0!</v>
      </c>
      <c r="G9" s="74"/>
      <c r="H9" s="4"/>
    </row>
    <row r="10" spans="1:8" ht="18.75" customHeight="1">
      <c r="A10" s="5"/>
      <c r="B10" s="10" t="s">
        <v>101</v>
      </c>
      <c r="C10" s="9">
        <v>4</v>
      </c>
      <c r="D10" s="11">
        <v>208505.4</v>
      </c>
      <c r="E10" s="11">
        <v>331249.8</v>
      </c>
      <c r="F10" s="11">
        <f t="shared" si="0"/>
        <v>158.86869117058839</v>
      </c>
      <c r="G10" s="74"/>
      <c r="H10" s="4"/>
    </row>
    <row r="11" spans="1:8" ht="18.75" customHeight="1">
      <c r="A11" s="5"/>
      <c r="B11" s="10" t="s">
        <v>102</v>
      </c>
      <c r="C11" s="9">
        <v>5</v>
      </c>
      <c r="D11" s="11">
        <v>16836.400000000001</v>
      </c>
      <c r="E11" s="11">
        <v>13506.5</v>
      </c>
      <c r="F11" s="11">
        <f t="shared" si="0"/>
        <v>80.22201895892232</v>
      </c>
      <c r="G11" s="74"/>
      <c r="H11" s="4"/>
    </row>
    <row r="12" spans="1:8" ht="18.75" customHeight="1">
      <c r="A12" s="5"/>
      <c r="B12" s="10" t="s">
        <v>175</v>
      </c>
      <c r="C12" s="9">
        <v>6</v>
      </c>
      <c r="D12" s="11">
        <v>129423</v>
      </c>
      <c r="E12" s="11">
        <v>174199.4</v>
      </c>
      <c r="F12" s="11">
        <f t="shared" si="0"/>
        <v>134.59694181096097</v>
      </c>
      <c r="G12" s="74"/>
      <c r="H12" s="4"/>
    </row>
    <row r="13" spans="1:8" ht="28.5" customHeight="1">
      <c r="A13" s="5"/>
      <c r="B13" s="76" t="s">
        <v>173</v>
      </c>
      <c r="C13" s="9">
        <v>7</v>
      </c>
      <c r="D13" s="148">
        <v>5030488.5999999996</v>
      </c>
      <c r="E13" s="148">
        <v>4843238.3</v>
      </c>
      <c r="F13" s="77">
        <f t="shared" si="0"/>
        <v>96.277691594410925</v>
      </c>
      <c r="G13" s="74"/>
    </row>
    <row r="14" spans="1:8" ht="21.75" customHeight="1">
      <c r="A14" s="5"/>
      <c r="B14" s="10" t="s">
        <v>103</v>
      </c>
      <c r="C14" s="9">
        <v>8</v>
      </c>
      <c r="D14" s="11">
        <v>167734.79999999999</v>
      </c>
      <c r="E14" s="11">
        <v>255951.2</v>
      </c>
      <c r="F14" s="11">
        <f t="shared" ref="F14:F26" si="1">E14/D14*100</f>
        <v>152.59278336993876</v>
      </c>
      <c r="G14" s="74"/>
    </row>
    <row r="15" spans="1:8" ht="21.75" customHeight="1">
      <c r="A15" s="5"/>
      <c r="B15" s="10" t="s">
        <v>104</v>
      </c>
      <c r="C15" s="9">
        <v>9</v>
      </c>
      <c r="D15" s="11">
        <v>9232</v>
      </c>
      <c r="E15" s="11">
        <v>8092.7</v>
      </c>
      <c r="F15" s="11">
        <f t="shared" si="1"/>
        <v>87.659228769497403</v>
      </c>
      <c r="G15" s="74"/>
      <c r="H15" s="4"/>
    </row>
    <row r="16" spans="1:8" ht="34.5" customHeight="1">
      <c r="A16" s="5"/>
      <c r="B16" s="10" t="s">
        <v>180</v>
      </c>
      <c r="C16" s="9">
        <v>10</v>
      </c>
      <c r="D16" s="11">
        <v>242500.7</v>
      </c>
      <c r="E16" s="11">
        <v>240004.7</v>
      </c>
      <c r="F16" s="11">
        <f t="shared" si="1"/>
        <v>98.970724620588726</v>
      </c>
      <c r="G16" s="74"/>
      <c r="H16" s="4"/>
    </row>
    <row r="17" spans="1:8" ht="22.5" customHeight="1">
      <c r="A17" s="5"/>
      <c r="B17" s="10" t="s">
        <v>105</v>
      </c>
      <c r="C17" s="9">
        <v>11</v>
      </c>
      <c r="D17" s="15">
        <v>0</v>
      </c>
      <c r="E17" s="15">
        <v>0</v>
      </c>
      <c r="F17" s="11" t="e">
        <f t="shared" si="1"/>
        <v>#DIV/0!</v>
      </c>
      <c r="G17" s="74"/>
      <c r="H17" s="4"/>
    </row>
    <row r="18" spans="1:8" ht="33.75" customHeight="1">
      <c r="A18" s="5"/>
      <c r="B18" s="10" t="s">
        <v>106</v>
      </c>
      <c r="C18" s="9">
        <v>12</v>
      </c>
      <c r="D18" s="11">
        <v>194926.7</v>
      </c>
      <c r="E18" s="11">
        <v>144917.4</v>
      </c>
      <c r="F18" s="11">
        <f t="shared" si="1"/>
        <v>74.344561314586457</v>
      </c>
      <c r="G18" s="74"/>
      <c r="H18" s="4"/>
    </row>
    <row r="19" spans="1:8" ht="27.75" customHeight="1">
      <c r="A19" s="5"/>
      <c r="B19" s="10" t="s">
        <v>107</v>
      </c>
      <c r="C19" s="9">
        <v>13</v>
      </c>
      <c r="D19" s="11">
        <v>519070.1</v>
      </c>
      <c r="E19" s="11">
        <v>565551.5</v>
      </c>
      <c r="F19" s="11">
        <f t="shared" si="1"/>
        <v>108.95474426286546</v>
      </c>
      <c r="G19" s="74"/>
      <c r="H19" s="4"/>
    </row>
    <row r="20" spans="1:8" ht="24.75" customHeight="1">
      <c r="A20" s="5"/>
      <c r="B20" s="10" t="s">
        <v>108</v>
      </c>
      <c r="C20" s="9">
        <v>14</v>
      </c>
      <c r="D20" s="11">
        <v>3141.9</v>
      </c>
      <c r="E20" s="11">
        <v>3330.8</v>
      </c>
      <c r="F20" s="11">
        <f t="shared" si="1"/>
        <v>106.01228555969317</v>
      </c>
      <c r="G20" s="74"/>
      <c r="H20" s="4"/>
    </row>
    <row r="21" spans="1:8" ht="31.5" customHeight="1">
      <c r="A21" s="5"/>
      <c r="B21" s="10" t="s">
        <v>109</v>
      </c>
      <c r="C21" s="9">
        <v>15</v>
      </c>
      <c r="D21" s="11">
        <v>18368.8</v>
      </c>
      <c r="E21" s="11">
        <v>9455.6</v>
      </c>
      <c r="F21" s="11">
        <f t="shared" si="1"/>
        <v>51.476416532380995</v>
      </c>
      <c r="G21" s="74"/>
      <c r="H21" s="4"/>
    </row>
    <row r="22" spans="1:8" ht="27" customHeight="1">
      <c r="A22" s="5"/>
      <c r="B22" s="10" t="s">
        <v>110</v>
      </c>
      <c r="C22" s="9">
        <v>16</v>
      </c>
      <c r="D22" s="11">
        <v>15299.8</v>
      </c>
      <c r="E22" s="11">
        <v>62494</v>
      </c>
      <c r="F22" s="11">
        <f t="shared" si="1"/>
        <v>408.46285572360426</v>
      </c>
      <c r="G22" s="74"/>
      <c r="H22" s="4"/>
    </row>
    <row r="23" spans="1:8" ht="29.25" customHeight="1">
      <c r="A23" s="5"/>
      <c r="B23" s="10" t="s">
        <v>111</v>
      </c>
      <c r="C23" s="9">
        <v>17</v>
      </c>
      <c r="D23" s="11">
        <v>35646</v>
      </c>
      <c r="E23" s="11">
        <v>17252.400000000001</v>
      </c>
      <c r="F23" s="11">
        <f t="shared" si="1"/>
        <v>48.399259383942102</v>
      </c>
      <c r="G23" s="11"/>
      <c r="H23" s="12"/>
    </row>
    <row r="24" spans="1:8" ht="17.25" customHeight="1">
      <c r="A24" s="5"/>
      <c r="B24" s="10" t="s">
        <v>112</v>
      </c>
      <c r="C24" s="9">
        <v>18</v>
      </c>
      <c r="D24" s="11">
        <v>3565</v>
      </c>
      <c r="E24" s="77">
        <v>1222.2</v>
      </c>
      <c r="F24" s="11">
        <f t="shared" si="1"/>
        <v>34.28330995792426</v>
      </c>
      <c r="G24" s="74"/>
      <c r="H24" s="4"/>
    </row>
    <row r="25" spans="1:8" ht="17.25" customHeight="1">
      <c r="A25" s="5"/>
      <c r="B25" s="10" t="s">
        <v>1</v>
      </c>
      <c r="C25" s="9">
        <v>19</v>
      </c>
      <c r="D25" s="148">
        <v>210017.3</v>
      </c>
      <c r="E25" s="148">
        <v>248742.8</v>
      </c>
      <c r="F25" s="11">
        <f t="shared" si="1"/>
        <v>118.43919524724869</v>
      </c>
      <c r="G25" s="74"/>
      <c r="H25" s="4"/>
    </row>
    <row r="26" spans="1:8" ht="17.25" customHeight="1">
      <c r="A26" s="5"/>
      <c r="B26" s="10" t="s">
        <v>113</v>
      </c>
      <c r="C26" s="9">
        <v>20</v>
      </c>
      <c r="D26" s="13">
        <v>0</v>
      </c>
      <c r="E26" s="13">
        <v>668.5</v>
      </c>
      <c r="F26" s="11" t="e">
        <f t="shared" si="1"/>
        <v>#DIV/0!</v>
      </c>
      <c r="G26" s="74"/>
      <c r="H26" s="4"/>
    </row>
    <row r="27" spans="1:8" ht="17.25" customHeight="1">
      <c r="A27" s="5"/>
      <c r="B27" s="10" t="s">
        <v>114</v>
      </c>
      <c r="C27" s="9">
        <v>21</v>
      </c>
      <c r="D27" s="11">
        <v>304430.8</v>
      </c>
      <c r="E27" s="11">
        <v>323070.09999999998</v>
      </c>
      <c r="F27" s="11">
        <f>E27/D27*100</f>
        <v>106.12267221319263</v>
      </c>
      <c r="G27" s="77"/>
      <c r="H27" s="4"/>
    </row>
    <row r="28" spans="1:8" ht="17.25" customHeight="1">
      <c r="A28" s="5"/>
      <c r="B28" s="10" t="s">
        <v>175</v>
      </c>
      <c r="C28" s="9">
        <v>22</v>
      </c>
      <c r="D28" s="11">
        <v>3000</v>
      </c>
      <c r="E28" s="11">
        <v>90362.9</v>
      </c>
      <c r="F28" s="11">
        <f>E28/D28*100</f>
        <v>3012.0966666666664</v>
      </c>
      <c r="G28" s="77"/>
      <c r="H28" s="4"/>
    </row>
    <row r="29" spans="1:8" ht="27" customHeight="1">
      <c r="A29" s="5"/>
      <c r="B29" s="10" t="s">
        <v>115</v>
      </c>
      <c r="C29" s="9">
        <v>23</v>
      </c>
      <c r="D29" s="11">
        <v>29750</v>
      </c>
      <c r="E29" s="11">
        <v>28909</v>
      </c>
      <c r="F29" s="11">
        <f>E29/D29*100</f>
        <v>97.173109243697482</v>
      </c>
      <c r="G29" s="74"/>
      <c r="H29" s="11"/>
    </row>
    <row r="30" spans="1:8" ht="18.75" customHeight="1">
      <c r="A30" s="5"/>
      <c r="B30" s="10" t="s">
        <v>116</v>
      </c>
      <c r="C30" s="9">
        <v>24</v>
      </c>
      <c r="D30" s="11">
        <v>0</v>
      </c>
      <c r="E30" s="11">
        <v>0</v>
      </c>
      <c r="F30" s="11" t="e">
        <f>E30/D30*100</f>
        <v>#DIV/0!</v>
      </c>
      <c r="G30" s="74"/>
      <c r="H30" s="4"/>
    </row>
    <row r="31" spans="1:8" ht="32.25" customHeight="1">
      <c r="A31" s="5"/>
      <c r="B31" s="10" t="s">
        <v>117</v>
      </c>
      <c r="C31" s="9">
        <v>25</v>
      </c>
      <c r="D31" s="11">
        <v>387498.9</v>
      </c>
      <c r="E31" s="11">
        <v>435370.6</v>
      </c>
      <c r="F31" s="11">
        <f t="shared" ref="F31:F37" si="2">E31/D31*100</f>
        <v>112.35402216625646</v>
      </c>
      <c r="G31" s="74"/>
      <c r="H31" s="4" t="s">
        <v>133</v>
      </c>
    </row>
    <row r="32" spans="1:8" ht="31.5" customHeight="1">
      <c r="A32" s="125" t="s">
        <v>2</v>
      </c>
      <c r="B32" s="126" t="s">
        <v>129</v>
      </c>
      <c r="C32" s="9">
        <v>26</v>
      </c>
      <c r="D32" s="127">
        <f>SUM(D33:D37)</f>
        <v>1584196.3</v>
      </c>
      <c r="E32" s="127">
        <f>SUM(E33:E37)</f>
        <v>1595074.5999999999</v>
      </c>
      <c r="F32" s="127">
        <f t="shared" si="2"/>
        <v>100.68667626606627</v>
      </c>
      <c r="G32" s="74"/>
      <c r="H32" s="4"/>
    </row>
    <row r="33" spans="1:11" ht="24.75" customHeight="1">
      <c r="A33" s="5"/>
      <c r="B33" s="10" t="s">
        <v>118</v>
      </c>
      <c r="C33" s="9">
        <v>27</v>
      </c>
      <c r="D33" s="11">
        <v>15502.1</v>
      </c>
      <c r="E33" s="11">
        <v>0</v>
      </c>
      <c r="F33" s="11">
        <f t="shared" si="2"/>
        <v>0</v>
      </c>
      <c r="G33" s="74"/>
      <c r="H33" s="4"/>
    </row>
    <row r="34" spans="1:11" ht="24.75" customHeight="1">
      <c r="A34" s="5"/>
      <c r="B34" s="10" t="s">
        <v>92</v>
      </c>
      <c r="C34" s="9">
        <v>28</v>
      </c>
      <c r="D34" s="11">
        <v>1315940</v>
      </c>
      <c r="E34" s="11">
        <v>1170400.7</v>
      </c>
      <c r="F34" s="11">
        <f t="shared" si="2"/>
        <v>88.940278432147352</v>
      </c>
      <c r="G34" s="74" t="s">
        <v>132</v>
      </c>
      <c r="H34" s="4"/>
    </row>
    <row r="35" spans="1:11" ht="24.75" customHeight="1">
      <c r="A35" s="5"/>
      <c r="B35" s="10" t="s">
        <v>93</v>
      </c>
      <c r="C35" s="9">
        <v>29</v>
      </c>
      <c r="D35" s="11">
        <v>194405.8</v>
      </c>
      <c r="E35" s="11">
        <v>343668.7</v>
      </c>
      <c r="F35" s="11">
        <f t="shared" si="2"/>
        <v>176.77903642792552</v>
      </c>
      <c r="G35" s="114"/>
      <c r="H35" s="4"/>
    </row>
    <row r="36" spans="1:11" ht="24.75" customHeight="1" thickBot="1">
      <c r="A36" s="70"/>
      <c r="B36" s="29" t="s">
        <v>175</v>
      </c>
      <c r="C36" s="30">
        <v>31</v>
      </c>
      <c r="D36" s="31">
        <v>58348.4</v>
      </c>
      <c r="E36" s="31">
        <v>81005.2</v>
      </c>
      <c r="F36" s="31">
        <f t="shared" si="2"/>
        <v>138.8301992856702</v>
      </c>
      <c r="G36" s="74"/>
      <c r="H36" s="4"/>
    </row>
    <row r="37" spans="1:11" ht="24.75" hidden="1" customHeight="1" thickBot="1">
      <c r="A37" s="70"/>
      <c r="B37" s="29" t="s">
        <v>119</v>
      </c>
      <c r="C37" s="30">
        <v>30</v>
      </c>
      <c r="D37" s="31"/>
      <c r="E37" s="31"/>
      <c r="F37" s="31" t="e">
        <f t="shared" si="2"/>
        <v>#DIV/0!</v>
      </c>
      <c r="G37" s="4"/>
      <c r="H37" s="4"/>
    </row>
    <row r="38" spans="1:11" ht="24.75" customHeight="1">
      <c r="A38" s="5"/>
      <c r="B38" s="10"/>
      <c r="C38" s="9"/>
      <c r="D38" s="6"/>
      <c r="E38" s="6"/>
      <c r="F38" s="23"/>
    </row>
    <row r="39" spans="1:11" ht="12" customHeight="1">
      <c r="A39" s="161" t="s">
        <v>65</v>
      </c>
      <c r="B39" s="161"/>
      <c r="C39" s="163"/>
      <c r="D39" s="151" t="s">
        <v>187</v>
      </c>
      <c r="E39" s="151"/>
      <c r="F39" s="151"/>
      <c r="G39" s="71"/>
    </row>
    <row r="40" spans="1:11">
      <c r="A40" s="162"/>
      <c r="B40" s="162"/>
      <c r="C40" s="164"/>
      <c r="D40" s="121" t="s">
        <v>34</v>
      </c>
      <c r="E40" s="121" t="s">
        <v>6</v>
      </c>
      <c r="F40" s="121" t="s">
        <v>7</v>
      </c>
    </row>
    <row r="41" spans="1:11">
      <c r="A41" s="5"/>
      <c r="B41" s="68" t="s">
        <v>59</v>
      </c>
      <c r="C41" s="69"/>
      <c r="D41" s="3">
        <v>31441366.699999999</v>
      </c>
      <c r="E41" s="3">
        <v>30672127.800000001</v>
      </c>
      <c r="F41" s="108">
        <f>E41/D41*100</f>
        <v>97.553417739948316</v>
      </c>
      <c r="I41" s="3">
        <v>72269.399999999994</v>
      </c>
      <c r="J41" s="3" t="e">
        <f>SUM(G41,#REF!)</f>
        <v>#REF!</v>
      </c>
      <c r="K41" s="3">
        <f t="shared" ref="K41:K49" si="3">SUM(H41,I41)</f>
        <v>72269.399999999994</v>
      </c>
    </row>
    <row r="42" spans="1:11">
      <c r="A42" s="6"/>
      <c r="B42" s="78" t="s">
        <v>60</v>
      </c>
      <c r="C42" s="6"/>
      <c r="D42" s="15">
        <v>282972.3</v>
      </c>
      <c r="E42" s="15">
        <v>2760492</v>
      </c>
      <c r="F42" s="108">
        <f t="shared" ref="F42:F49" si="4">E42/D42*100</f>
        <v>975.53435442267664</v>
      </c>
      <c r="I42" s="3">
        <v>16607.3</v>
      </c>
      <c r="J42" s="3" t="e">
        <f>SUM(G42,#REF!)</f>
        <v>#REF!</v>
      </c>
      <c r="K42" s="3">
        <f t="shared" si="3"/>
        <v>16607.3</v>
      </c>
    </row>
    <row r="43" spans="1:11">
      <c r="A43" s="6"/>
      <c r="B43" s="78" t="s">
        <v>61</v>
      </c>
      <c r="C43" s="6"/>
      <c r="D43" s="13">
        <v>640699.9</v>
      </c>
      <c r="E43" s="15">
        <v>595544.1</v>
      </c>
      <c r="F43" s="108">
        <f t="shared" si="4"/>
        <v>92.952113774327103</v>
      </c>
      <c r="I43" s="3">
        <v>2855.8</v>
      </c>
      <c r="J43" s="3" t="e">
        <f>SUM(G43,#REF!)</f>
        <v>#REF!</v>
      </c>
      <c r="K43" s="3">
        <f t="shared" si="3"/>
        <v>2855.8</v>
      </c>
    </row>
    <row r="44" spans="1:11">
      <c r="A44" s="6"/>
      <c r="B44" s="78" t="s">
        <v>62</v>
      </c>
      <c r="C44" s="23"/>
      <c r="D44" s="13">
        <v>13137577.800000001</v>
      </c>
      <c r="E44" s="13">
        <v>11224413.300000001</v>
      </c>
      <c r="F44" s="108">
        <f t="shared" si="4"/>
        <v>85.437463974523524</v>
      </c>
      <c r="I44" s="3">
        <v>88483.199999999997</v>
      </c>
      <c r="J44" s="3" t="e">
        <f>SUM(G44,#REF!)</f>
        <v>#REF!</v>
      </c>
      <c r="K44" s="3">
        <f t="shared" si="3"/>
        <v>88483.199999999997</v>
      </c>
    </row>
    <row r="45" spans="1:11" hidden="1">
      <c r="A45" s="6"/>
      <c r="B45" s="78" t="s">
        <v>63</v>
      </c>
      <c r="C45" s="23"/>
      <c r="D45" s="17"/>
      <c r="E45" s="17"/>
      <c r="F45" s="108" t="e">
        <f t="shared" si="4"/>
        <v>#DIV/0!</v>
      </c>
      <c r="J45" s="3" t="e">
        <f>SUM(G45,#REF!)</f>
        <v>#REF!</v>
      </c>
      <c r="K45" s="3">
        <f t="shared" si="3"/>
        <v>0</v>
      </c>
    </row>
    <row r="46" spans="1:11" hidden="1">
      <c r="A46" s="6"/>
      <c r="B46" s="78" t="s">
        <v>126</v>
      </c>
      <c r="C46" s="6"/>
      <c r="D46" s="17"/>
      <c r="E46" s="17"/>
      <c r="F46" s="108" t="e">
        <f t="shared" si="4"/>
        <v>#DIV/0!</v>
      </c>
      <c r="J46" s="3" t="e">
        <f>SUM(G46,#REF!)</f>
        <v>#REF!</v>
      </c>
      <c r="K46" s="3">
        <f t="shared" si="3"/>
        <v>0</v>
      </c>
    </row>
    <row r="47" spans="1:11">
      <c r="A47" s="6"/>
      <c r="B47" s="78" t="s">
        <v>127</v>
      </c>
      <c r="C47" s="6"/>
      <c r="D47" s="15" t="s">
        <v>192</v>
      </c>
      <c r="E47" s="15" t="s">
        <v>192</v>
      </c>
      <c r="F47" s="108" t="e">
        <f t="shared" si="4"/>
        <v>#VALUE!</v>
      </c>
      <c r="J47" s="3" t="e">
        <f>SUM(G47,#REF!)</f>
        <v>#REF!</v>
      </c>
      <c r="K47" s="3">
        <f t="shared" si="3"/>
        <v>0</v>
      </c>
    </row>
    <row r="48" spans="1:11">
      <c r="A48" s="6"/>
      <c r="B48" s="78" t="s">
        <v>67</v>
      </c>
      <c r="C48" s="6"/>
      <c r="D48" s="43">
        <v>29738703.399999999</v>
      </c>
      <c r="E48" s="43">
        <v>23892235.300000001</v>
      </c>
      <c r="F48" s="108">
        <f t="shared" si="4"/>
        <v>80.340541343171012</v>
      </c>
      <c r="I48" s="3">
        <v>36228.6</v>
      </c>
      <c r="J48" s="3" t="e">
        <f>SUM(G48,#REF!)</f>
        <v>#REF!</v>
      </c>
      <c r="K48" s="3">
        <f t="shared" si="3"/>
        <v>36228.6</v>
      </c>
    </row>
    <row r="49" spans="1:11" ht="12.75" thickBot="1">
      <c r="A49" s="110"/>
      <c r="B49" s="122" t="s">
        <v>64</v>
      </c>
      <c r="C49" s="122"/>
      <c r="D49" s="131">
        <f>SUM(D41:D48)</f>
        <v>75241320.099999994</v>
      </c>
      <c r="E49" s="131">
        <f>SUM(E41:E48)</f>
        <v>69144812.5</v>
      </c>
      <c r="F49" s="124">
        <f t="shared" si="4"/>
        <v>91.897394155369156</v>
      </c>
      <c r="G49" s="27"/>
      <c r="I49" s="3">
        <v>284372.59999999998</v>
      </c>
      <c r="J49" s="3" t="e">
        <f>SUM(G49,#REF!)</f>
        <v>#REF!</v>
      </c>
      <c r="K49" s="3">
        <f t="shared" si="3"/>
        <v>284372.59999999998</v>
      </c>
    </row>
    <row r="50" spans="1:11">
      <c r="A50" s="71"/>
      <c r="B50" s="71"/>
      <c r="C50" s="71"/>
      <c r="D50" s="71"/>
      <c r="E50" s="71"/>
      <c r="F50" s="71"/>
      <c r="G50" s="109"/>
      <c r="H50" s="109"/>
    </row>
    <row r="53" spans="1:11">
      <c r="D53" s="27"/>
      <c r="E53" s="27"/>
    </row>
    <row r="59" spans="1:11">
      <c r="D59" s="27"/>
    </row>
    <row r="60" spans="1:11">
      <c r="D60" s="27"/>
    </row>
    <row r="71" spans="4:5">
      <c r="D71" s="27"/>
      <c r="E71" s="27"/>
    </row>
  </sheetData>
  <mergeCells count="8">
    <mergeCell ref="C1:F1"/>
    <mergeCell ref="A39:B40"/>
    <mergeCell ref="C39:C40"/>
    <mergeCell ref="B2:G2"/>
    <mergeCell ref="D4:F4"/>
    <mergeCell ref="D39:F39"/>
    <mergeCell ref="C4:C5"/>
    <mergeCell ref="A4:B5"/>
  </mergeCells>
  <phoneticPr fontId="0" type="noConversion"/>
  <printOptions horizontalCentered="1"/>
  <pageMargins left="0.19685039370078741" right="0.27559055118110237" top="0.70866141732283472" bottom="0.23622047244094491" header="0.51181102362204722" footer="0.19685039370078741"/>
  <pageSetup paperSize="9" scale="73"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4"/>
  <sheetViews>
    <sheetView workbookViewId="0">
      <selection activeCell="J32" sqref="J32"/>
    </sheetView>
  </sheetViews>
  <sheetFormatPr defaultRowHeight="12"/>
  <cols>
    <col min="1" max="1" width="4" style="43" customWidth="1"/>
    <col min="2" max="2" width="17.140625" style="43" customWidth="1"/>
    <col min="3" max="4" width="11" style="43" customWidth="1"/>
    <col min="5" max="5" width="6.85546875" style="43" customWidth="1"/>
    <col min="6" max="6" width="11" style="43" customWidth="1"/>
    <col min="7" max="7" width="10" style="43" customWidth="1"/>
    <col min="8" max="8" width="8.42578125" style="43" customWidth="1"/>
    <col min="9" max="10" width="11" style="43" customWidth="1"/>
    <col min="11" max="11" width="7.140625" style="43" customWidth="1"/>
    <col min="12" max="13" width="11" style="43" customWidth="1"/>
    <col min="14" max="14" width="6.7109375" style="43" customWidth="1"/>
    <col min="15" max="15" width="10.42578125" style="43" customWidth="1"/>
    <col min="16" max="16" width="9.140625" style="43" customWidth="1"/>
    <col min="17" max="18" width="9.140625" style="43" hidden="1" customWidth="1"/>
    <col min="19" max="20" width="10" style="43" hidden="1" customWidth="1"/>
    <col min="21" max="21" width="12.7109375" style="43" hidden="1" customWidth="1"/>
    <col min="22" max="22" width="10" style="43" hidden="1" customWidth="1"/>
    <col min="23" max="34" width="9.140625" style="43" hidden="1" customWidth="1"/>
    <col min="35" max="38" width="10" style="43" hidden="1" customWidth="1"/>
    <col min="39" max="46" width="9.140625" style="43" customWidth="1"/>
    <col min="47" max="16384" width="9.140625" style="43"/>
  </cols>
  <sheetData>
    <row r="1" spans="1:38" ht="23.25" customHeight="1">
      <c r="J1" s="3"/>
    </row>
    <row r="2" spans="1:38">
      <c r="A2" s="44"/>
      <c r="B2" s="44"/>
      <c r="C2" s="115" t="s">
        <v>186</v>
      </c>
      <c r="D2" s="115"/>
      <c r="E2" s="115"/>
      <c r="F2" s="115"/>
      <c r="G2" s="115"/>
      <c r="H2" s="115"/>
      <c r="I2" s="115"/>
      <c r="J2" s="115"/>
      <c r="K2" s="115"/>
      <c r="L2" s="115"/>
      <c r="M2" s="115"/>
      <c r="N2" s="115"/>
      <c r="O2" s="115"/>
      <c r="P2" s="115"/>
      <c r="Q2" s="115"/>
      <c r="R2" s="115"/>
      <c r="S2" s="115"/>
      <c r="T2" s="115"/>
    </row>
    <row r="3" spans="1:38" ht="12" customHeight="1">
      <c r="A3" s="49"/>
      <c r="B3" s="49"/>
      <c r="C3" s="49"/>
      <c r="D3" s="49"/>
      <c r="E3" s="49"/>
      <c r="F3" s="49"/>
      <c r="G3" s="49"/>
      <c r="H3" s="49"/>
      <c r="I3" s="166"/>
      <c r="J3" s="166"/>
      <c r="K3" s="166"/>
      <c r="L3" s="166"/>
      <c r="M3" s="166"/>
      <c r="N3" s="166"/>
      <c r="O3" s="166"/>
    </row>
    <row r="4" spans="1:38" ht="33" customHeight="1">
      <c r="A4" s="161" t="s">
        <v>130</v>
      </c>
      <c r="B4" s="161" t="s">
        <v>160</v>
      </c>
      <c r="C4" s="151" t="s">
        <v>161</v>
      </c>
      <c r="D4" s="151"/>
      <c r="E4" s="151"/>
      <c r="F4" s="151"/>
      <c r="G4" s="151"/>
      <c r="H4" s="151"/>
      <c r="I4" s="151" t="s">
        <v>162</v>
      </c>
      <c r="J4" s="151"/>
      <c r="K4" s="151"/>
      <c r="L4" s="151"/>
      <c r="M4" s="151"/>
      <c r="N4" s="151"/>
      <c r="O4" s="151" t="s">
        <v>163</v>
      </c>
    </row>
    <row r="5" spans="1:38" ht="14.25" customHeight="1">
      <c r="A5" s="161"/>
      <c r="B5" s="161"/>
      <c r="C5" s="151">
        <v>2013</v>
      </c>
      <c r="D5" s="151"/>
      <c r="E5" s="151"/>
      <c r="F5" s="151">
        <v>2014</v>
      </c>
      <c r="G5" s="151"/>
      <c r="H5" s="151"/>
      <c r="I5" s="151">
        <v>2013</v>
      </c>
      <c r="J5" s="151"/>
      <c r="K5" s="151"/>
      <c r="L5" s="151">
        <v>2014</v>
      </c>
      <c r="M5" s="151"/>
      <c r="N5" s="151"/>
      <c r="O5" s="151"/>
    </row>
    <row r="6" spans="1:38" ht="14.25" customHeight="1">
      <c r="A6" s="162"/>
      <c r="B6" s="162"/>
      <c r="C6" s="133" t="s">
        <v>164</v>
      </c>
      <c r="D6" s="133" t="s">
        <v>165</v>
      </c>
      <c r="E6" s="133" t="s">
        <v>166</v>
      </c>
      <c r="F6" s="133" t="s">
        <v>164</v>
      </c>
      <c r="G6" s="133" t="s">
        <v>165</v>
      </c>
      <c r="H6" s="133" t="s">
        <v>166</v>
      </c>
      <c r="I6" s="133" t="s">
        <v>164</v>
      </c>
      <c r="J6" s="133" t="s">
        <v>165</v>
      </c>
      <c r="K6" s="133" t="s">
        <v>166</v>
      </c>
      <c r="L6" s="133" t="s">
        <v>164</v>
      </c>
      <c r="M6" s="133" t="s">
        <v>165</v>
      </c>
      <c r="N6" s="133" t="s">
        <v>166</v>
      </c>
      <c r="O6" s="167"/>
      <c r="W6" s="43" t="s">
        <v>167</v>
      </c>
    </row>
    <row r="7" spans="1:38">
      <c r="A7" s="80">
        <v>1</v>
      </c>
      <c r="B7" s="49" t="s">
        <v>8</v>
      </c>
      <c r="C7" s="15">
        <v>33250.5</v>
      </c>
      <c r="D7" s="15">
        <v>39469.699999999997</v>
      </c>
      <c r="E7" s="15">
        <f t="shared" ref="E7:E31" si="0">D7/C7*100</f>
        <v>118.70407963790018</v>
      </c>
      <c r="F7" s="15">
        <v>31403.9</v>
      </c>
      <c r="G7" s="15">
        <v>42035.5</v>
      </c>
      <c r="H7" s="15">
        <f t="shared" ref="H7:H31" si="1">G7/F7*100</f>
        <v>133.85439388101477</v>
      </c>
      <c r="I7" s="15">
        <v>1578516.9</v>
      </c>
      <c r="J7" s="15">
        <v>1433978.2</v>
      </c>
      <c r="K7" s="66">
        <f t="shared" ref="K7:K31" si="2">J7/I7*100</f>
        <v>90.843385965649148</v>
      </c>
      <c r="L7" s="15">
        <v>1600572.7</v>
      </c>
      <c r="M7" s="15">
        <v>1320162.6000000001</v>
      </c>
      <c r="N7" s="66">
        <f t="shared" ref="N7:N31" si="3">M7/L7*100</f>
        <v>82.480639586068179</v>
      </c>
      <c r="O7" s="66">
        <f t="shared" ref="O7:O31" si="4">G7/M7*100</f>
        <v>3.1841153506393836</v>
      </c>
      <c r="Q7" s="43">
        <v>6067.7</v>
      </c>
      <c r="R7" s="43">
        <v>7846.6</v>
      </c>
      <c r="S7" s="43">
        <v>21098.6</v>
      </c>
      <c r="T7" s="43">
        <v>19273.8</v>
      </c>
      <c r="U7" s="43">
        <f t="shared" ref="U7:U31" si="5">Q7+S7</f>
        <v>27166.3</v>
      </c>
      <c r="V7" s="43">
        <f t="shared" ref="V7:V31" si="6">R7+T7</f>
        <v>27120.400000000001</v>
      </c>
      <c r="X7" s="43">
        <v>2002.5</v>
      </c>
      <c r="Y7" s="43">
        <v>391.8</v>
      </c>
      <c r="Z7" s="43">
        <v>341.7</v>
      </c>
      <c r="AA7" s="43">
        <f t="shared" ref="AA7:AA31" si="7">W7+Y7</f>
        <v>391.8</v>
      </c>
      <c r="AB7" s="43">
        <f t="shared" ref="AB7:AB31" si="8">X7+Z7</f>
        <v>2344.1999999999998</v>
      </c>
      <c r="AD7" s="43">
        <v>7616.2</v>
      </c>
      <c r="AE7" s="43">
        <v>1651.8</v>
      </c>
      <c r="AF7" s="43">
        <v>365.3</v>
      </c>
      <c r="AG7" s="43">
        <f t="shared" ref="AG7:AG30" si="9">SUM(AD7:AF7)</f>
        <v>9633.2999999999993</v>
      </c>
      <c r="AI7" s="43">
        <v>57973</v>
      </c>
      <c r="AJ7" s="43">
        <v>59549</v>
      </c>
      <c r="AK7" s="48">
        <f t="shared" ref="AK7:AK31" si="10">I7+AI7</f>
        <v>1636489.9</v>
      </c>
      <c r="AL7" s="48">
        <f t="shared" ref="AL7:AL31" si="11">J7+AJ7</f>
        <v>1493527.2</v>
      </c>
    </row>
    <row r="8" spans="1:38">
      <c r="A8" s="80">
        <v>2</v>
      </c>
      <c r="B8" s="49" t="s">
        <v>9</v>
      </c>
      <c r="C8" s="15">
        <v>26639.1</v>
      </c>
      <c r="D8" s="15">
        <v>44435.4</v>
      </c>
      <c r="E8" s="15">
        <f t="shared" si="0"/>
        <v>166.80518485984888</v>
      </c>
      <c r="F8" s="15">
        <v>30663.7</v>
      </c>
      <c r="G8" s="15">
        <v>42146</v>
      </c>
      <c r="H8" s="15">
        <f t="shared" si="1"/>
        <v>137.44590509299269</v>
      </c>
      <c r="I8" s="15">
        <v>1627681.4</v>
      </c>
      <c r="J8" s="15">
        <v>1537365.9</v>
      </c>
      <c r="K8" s="66">
        <f t="shared" si="2"/>
        <v>94.451278978797689</v>
      </c>
      <c r="L8" s="15">
        <v>1714298.9</v>
      </c>
      <c r="M8" s="15">
        <v>1414747.5</v>
      </c>
      <c r="N8" s="66">
        <f t="shared" si="3"/>
        <v>82.526302735188125</v>
      </c>
      <c r="O8" s="66">
        <f t="shared" si="4"/>
        <v>2.9790474978750625</v>
      </c>
      <c r="Q8" s="43">
        <v>5269.8</v>
      </c>
      <c r="R8" s="43">
        <v>4631.7</v>
      </c>
      <c r="S8" s="43">
        <v>23514.3</v>
      </c>
      <c r="T8" s="43">
        <v>21895.4</v>
      </c>
      <c r="U8" s="43">
        <f t="shared" si="5"/>
        <v>28784.1</v>
      </c>
      <c r="V8" s="43">
        <f t="shared" si="6"/>
        <v>26527.100000000002</v>
      </c>
      <c r="W8" s="43">
        <v>45.8</v>
      </c>
      <c r="X8" s="43">
        <v>71.400000000000006</v>
      </c>
      <c r="Y8" s="43">
        <v>404.5</v>
      </c>
      <c r="Z8" s="43">
        <v>311.5</v>
      </c>
      <c r="AA8" s="43">
        <f t="shared" si="7"/>
        <v>450.3</v>
      </c>
      <c r="AB8" s="43">
        <f t="shared" si="8"/>
        <v>382.9</v>
      </c>
      <c r="AD8" s="43">
        <v>8764.1</v>
      </c>
      <c r="AE8" s="43">
        <v>1800.8</v>
      </c>
      <c r="AF8" s="43">
        <v>457.9</v>
      </c>
      <c r="AG8" s="43">
        <f t="shared" si="9"/>
        <v>11022.8</v>
      </c>
      <c r="AI8" s="43">
        <v>62311</v>
      </c>
      <c r="AJ8" s="43">
        <v>54216</v>
      </c>
      <c r="AK8" s="48">
        <f t="shared" si="10"/>
        <v>1689992.4</v>
      </c>
      <c r="AL8" s="48">
        <f t="shared" si="11"/>
        <v>1591581.9</v>
      </c>
    </row>
    <row r="9" spans="1:38">
      <c r="A9" s="80">
        <v>3</v>
      </c>
      <c r="B9" s="49" t="s">
        <v>10</v>
      </c>
      <c r="C9" s="15">
        <v>34671.800000000003</v>
      </c>
      <c r="D9" s="15">
        <v>41232.300000000003</v>
      </c>
      <c r="E9" s="15">
        <f t="shared" si="0"/>
        <v>118.92171736108308</v>
      </c>
      <c r="F9" s="15">
        <v>42308.800000000003</v>
      </c>
      <c r="G9" s="15">
        <v>73081.8</v>
      </c>
      <c r="H9" s="15">
        <f t="shared" si="1"/>
        <v>172.73427750255266</v>
      </c>
      <c r="I9" s="15">
        <v>1816794.1</v>
      </c>
      <c r="J9" s="15">
        <v>1685032.7</v>
      </c>
      <c r="K9" s="66">
        <f t="shared" si="2"/>
        <v>92.747587632522581</v>
      </c>
      <c r="L9" s="15">
        <v>1998991.7</v>
      </c>
      <c r="M9" s="15">
        <v>1626691.5</v>
      </c>
      <c r="N9" s="66">
        <f t="shared" si="3"/>
        <v>81.375600508996612</v>
      </c>
      <c r="O9" s="66">
        <f t="shared" si="4"/>
        <v>4.4926650197655791</v>
      </c>
      <c r="Q9" s="43">
        <v>5069.2</v>
      </c>
      <c r="R9" s="43">
        <v>4264.7</v>
      </c>
      <c r="S9" s="43">
        <v>22073.4</v>
      </c>
      <c r="T9" s="43">
        <v>18586.400000000001</v>
      </c>
      <c r="U9" s="43">
        <f t="shared" si="5"/>
        <v>27142.600000000002</v>
      </c>
      <c r="V9" s="43">
        <f t="shared" si="6"/>
        <v>22851.100000000002</v>
      </c>
      <c r="Y9" s="43">
        <v>412.7</v>
      </c>
      <c r="Z9" s="43">
        <v>592.5</v>
      </c>
      <c r="AA9" s="43">
        <f t="shared" si="7"/>
        <v>412.7</v>
      </c>
      <c r="AB9" s="43">
        <f t="shared" si="8"/>
        <v>592.5</v>
      </c>
      <c r="AD9" s="43">
        <v>8235.7000000000007</v>
      </c>
      <c r="AE9" s="43">
        <v>1661.1</v>
      </c>
      <c r="AF9" s="43">
        <v>360.7</v>
      </c>
      <c r="AG9" s="43">
        <f t="shared" si="9"/>
        <v>10257.500000000002</v>
      </c>
      <c r="AI9" s="43">
        <v>61217</v>
      </c>
      <c r="AJ9" s="43">
        <v>56303</v>
      </c>
      <c r="AK9" s="48">
        <f t="shared" si="10"/>
        <v>1878011.1</v>
      </c>
      <c r="AL9" s="48">
        <f t="shared" si="11"/>
        <v>1741335.7</v>
      </c>
    </row>
    <row r="10" spans="1:38">
      <c r="A10" s="80">
        <v>4</v>
      </c>
      <c r="B10" s="49" t="s">
        <v>11</v>
      </c>
      <c r="C10" s="15">
        <v>48043.4</v>
      </c>
      <c r="D10" s="15">
        <v>51582.8</v>
      </c>
      <c r="E10" s="15">
        <f t="shared" si="0"/>
        <v>107.36708892376477</v>
      </c>
      <c r="F10" s="15">
        <v>41738.800000000003</v>
      </c>
      <c r="G10" s="15">
        <v>47122.9</v>
      </c>
      <c r="H10" s="15">
        <f t="shared" si="1"/>
        <v>112.89950837110794</v>
      </c>
      <c r="I10" s="15">
        <v>1699590.4</v>
      </c>
      <c r="J10" s="15">
        <v>1553189.3</v>
      </c>
      <c r="K10" s="66">
        <f t="shared" si="2"/>
        <v>91.386095143865248</v>
      </c>
      <c r="L10" s="15">
        <v>1814655.3</v>
      </c>
      <c r="M10" s="15">
        <v>1564973.1</v>
      </c>
      <c r="N10" s="66">
        <f t="shared" si="3"/>
        <v>86.240791846253117</v>
      </c>
      <c r="O10" s="66">
        <f t="shared" si="4"/>
        <v>3.0110996796047163</v>
      </c>
      <c r="Q10" s="43">
        <v>6282.6</v>
      </c>
      <c r="R10" s="43">
        <v>5272.5</v>
      </c>
      <c r="S10" s="43">
        <v>23872.1</v>
      </c>
      <c r="T10" s="43">
        <v>22929.599999999999</v>
      </c>
      <c r="U10" s="43">
        <f t="shared" si="5"/>
        <v>30154.699999999997</v>
      </c>
      <c r="V10" s="43">
        <f t="shared" si="6"/>
        <v>28202.1</v>
      </c>
      <c r="X10" s="43">
        <v>2.6</v>
      </c>
      <c r="Y10" s="43">
        <v>413.7</v>
      </c>
      <c r="Z10" s="48">
        <v>45</v>
      </c>
      <c r="AA10" s="43">
        <f t="shared" si="7"/>
        <v>413.7</v>
      </c>
      <c r="AB10" s="43">
        <f t="shared" si="8"/>
        <v>47.6</v>
      </c>
      <c r="AD10" s="43">
        <v>9153.7999999999993</v>
      </c>
      <c r="AE10" s="43">
        <v>1688.8</v>
      </c>
      <c r="AF10" s="43">
        <v>1016.4</v>
      </c>
      <c r="AG10" s="43">
        <f t="shared" si="9"/>
        <v>11858.999999999998</v>
      </c>
      <c r="AI10" s="43">
        <v>63388</v>
      </c>
      <c r="AJ10" s="43">
        <v>62803</v>
      </c>
      <c r="AK10" s="48">
        <f t="shared" si="10"/>
        <v>1762978.4</v>
      </c>
      <c r="AL10" s="48">
        <f t="shared" si="11"/>
        <v>1615992.3</v>
      </c>
    </row>
    <row r="11" spans="1:38">
      <c r="A11" s="80">
        <v>5</v>
      </c>
      <c r="B11" s="49" t="s">
        <v>12</v>
      </c>
      <c r="C11" s="15">
        <v>39951</v>
      </c>
      <c r="D11" s="15">
        <v>39975.199999999997</v>
      </c>
      <c r="E11" s="15">
        <f t="shared" si="0"/>
        <v>100.06057420339916</v>
      </c>
      <c r="F11" s="15">
        <v>43459.7</v>
      </c>
      <c r="G11" s="15">
        <v>61497.8</v>
      </c>
      <c r="H11" s="15">
        <f t="shared" si="1"/>
        <v>141.50534863333161</v>
      </c>
      <c r="I11" s="15">
        <v>2275413.2000000002</v>
      </c>
      <c r="J11" s="15">
        <v>2121802.4</v>
      </c>
      <c r="K11" s="66">
        <f t="shared" si="2"/>
        <v>93.249103064006121</v>
      </c>
      <c r="L11" s="15">
        <v>2319901.5</v>
      </c>
      <c r="M11" s="15">
        <v>1942863</v>
      </c>
      <c r="N11" s="66">
        <f t="shared" si="3"/>
        <v>83.747650492919632</v>
      </c>
      <c r="O11" s="66">
        <f t="shared" si="4"/>
        <v>3.1653183986724747</v>
      </c>
      <c r="Q11" s="43">
        <v>4721.7</v>
      </c>
      <c r="R11" s="43">
        <v>802</v>
      </c>
      <c r="S11" s="43">
        <v>34669.5</v>
      </c>
      <c r="T11" s="43">
        <v>19358.3</v>
      </c>
      <c r="U11" s="43">
        <f t="shared" si="5"/>
        <v>39391.199999999997</v>
      </c>
      <c r="V11" s="43">
        <f t="shared" si="6"/>
        <v>20160.3</v>
      </c>
      <c r="Y11" s="43">
        <v>701.9</v>
      </c>
      <c r="AA11" s="43">
        <f t="shared" si="7"/>
        <v>701.9</v>
      </c>
      <c r="AB11" s="43">
        <f t="shared" si="8"/>
        <v>0</v>
      </c>
      <c r="AD11" s="43">
        <v>12961.4</v>
      </c>
      <c r="AE11" s="43">
        <v>1692.3</v>
      </c>
      <c r="AF11" s="43">
        <v>432.3</v>
      </c>
      <c r="AG11" s="43">
        <f t="shared" si="9"/>
        <v>15085.999999999998</v>
      </c>
      <c r="AI11" s="43">
        <v>68736</v>
      </c>
      <c r="AJ11" s="43">
        <v>66673</v>
      </c>
      <c r="AK11" s="48">
        <f t="shared" si="10"/>
        <v>2344149.2000000002</v>
      </c>
      <c r="AL11" s="48">
        <f t="shared" si="11"/>
        <v>2188475.4</v>
      </c>
    </row>
    <row r="12" spans="1:38">
      <c r="A12" s="80">
        <v>6</v>
      </c>
      <c r="B12" s="49" t="s">
        <v>13</v>
      </c>
      <c r="C12" s="15">
        <v>48518.6</v>
      </c>
      <c r="D12" s="15">
        <v>55289.5</v>
      </c>
      <c r="E12" s="15">
        <f t="shared" si="0"/>
        <v>113.95526664001024</v>
      </c>
      <c r="F12" s="15">
        <v>55249.8</v>
      </c>
      <c r="G12" s="15">
        <v>67171.5</v>
      </c>
      <c r="H12" s="15">
        <f t="shared" si="1"/>
        <v>121.57781566630106</v>
      </c>
      <c r="I12" s="15">
        <v>2258255.9</v>
      </c>
      <c r="J12" s="15">
        <v>2036418</v>
      </c>
      <c r="K12" s="66">
        <f t="shared" si="2"/>
        <v>90.176582733604278</v>
      </c>
      <c r="L12" s="15">
        <v>2349983.7000000002</v>
      </c>
      <c r="M12" s="15">
        <v>1893800.6</v>
      </c>
      <c r="N12" s="66">
        <f t="shared" si="3"/>
        <v>80.587818545294581</v>
      </c>
      <c r="O12" s="66">
        <f t="shared" si="4"/>
        <v>3.5469151292908028</v>
      </c>
      <c r="Q12" s="43">
        <v>5455.4</v>
      </c>
      <c r="R12" s="43">
        <v>5844</v>
      </c>
      <c r="S12" s="43">
        <v>28657</v>
      </c>
      <c r="T12" s="43">
        <v>27800</v>
      </c>
      <c r="U12" s="43">
        <f t="shared" si="5"/>
        <v>34112.400000000001</v>
      </c>
      <c r="V12" s="43">
        <f t="shared" si="6"/>
        <v>33644</v>
      </c>
      <c r="X12" s="43">
        <v>7.4</v>
      </c>
      <c r="Y12" s="43">
        <v>526.9</v>
      </c>
      <c r="Z12" s="43">
        <v>28.5</v>
      </c>
      <c r="AA12" s="43">
        <f t="shared" si="7"/>
        <v>526.9</v>
      </c>
      <c r="AB12" s="43">
        <f t="shared" si="8"/>
        <v>35.9</v>
      </c>
      <c r="AD12" s="43">
        <v>11072.3</v>
      </c>
      <c r="AE12" s="43">
        <v>1781.4</v>
      </c>
      <c r="AF12" s="43">
        <v>361</v>
      </c>
      <c r="AG12" s="43">
        <f t="shared" si="9"/>
        <v>13214.699999999999</v>
      </c>
      <c r="AI12" s="43">
        <v>67135</v>
      </c>
      <c r="AJ12" s="43">
        <v>65648</v>
      </c>
      <c r="AK12" s="48">
        <f t="shared" si="10"/>
        <v>2325390.9</v>
      </c>
      <c r="AL12" s="48">
        <f t="shared" si="11"/>
        <v>2102066</v>
      </c>
    </row>
    <row r="13" spans="1:38">
      <c r="A13" s="80">
        <v>7</v>
      </c>
      <c r="B13" s="49" t="s">
        <v>14</v>
      </c>
      <c r="C13" s="15">
        <v>20817.5</v>
      </c>
      <c r="D13" s="15">
        <v>39310.9</v>
      </c>
      <c r="E13" s="15">
        <f t="shared" si="0"/>
        <v>188.83583523477844</v>
      </c>
      <c r="F13" s="15">
        <v>15441.5</v>
      </c>
      <c r="G13" s="15">
        <v>52295.4</v>
      </c>
      <c r="H13" s="15">
        <f t="shared" si="1"/>
        <v>338.66787553022698</v>
      </c>
      <c r="I13" s="15">
        <v>1754834.3</v>
      </c>
      <c r="J13" s="15">
        <v>1569858.8</v>
      </c>
      <c r="K13" s="66">
        <f t="shared" si="2"/>
        <v>89.459090240030065</v>
      </c>
      <c r="L13" s="15">
        <v>1767624.1</v>
      </c>
      <c r="M13" s="15">
        <v>1457978.1</v>
      </c>
      <c r="N13" s="66">
        <f t="shared" si="3"/>
        <v>82.482361493034645</v>
      </c>
      <c r="O13" s="66">
        <f t="shared" si="4"/>
        <v>3.5868439999201631</v>
      </c>
      <c r="Q13" s="43">
        <v>5579.7</v>
      </c>
      <c r="R13" s="43">
        <v>5018.5</v>
      </c>
      <c r="S13" s="43">
        <v>36797.9</v>
      </c>
      <c r="T13" s="43">
        <v>32776.1</v>
      </c>
      <c r="U13" s="43">
        <f t="shared" si="5"/>
        <v>42377.599999999999</v>
      </c>
      <c r="V13" s="43">
        <f t="shared" si="6"/>
        <v>37794.6</v>
      </c>
      <c r="X13" s="43">
        <v>30.4</v>
      </c>
      <c r="Y13" s="43">
        <v>868.1</v>
      </c>
      <c r="Z13" s="43">
        <v>441.3</v>
      </c>
      <c r="AA13" s="43">
        <f t="shared" si="7"/>
        <v>868.1</v>
      </c>
      <c r="AB13" s="43">
        <f t="shared" si="8"/>
        <v>471.7</v>
      </c>
      <c r="AD13" s="43">
        <v>14622</v>
      </c>
      <c r="AE13" s="43">
        <v>2960.3</v>
      </c>
      <c r="AF13" s="43">
        <v>1668.1</v>
      </c>
      <c r="AG13" s="43">
        <f t="shared" si="9"/>
        <v>19250.399999999998</v>
      </c>
      <c r="AI13" s="43">
        <v>73400</v>
      </c>
      <c r="AJ13" s="43">
        <v>65791</v>
      </c>
      <c r="AK13" s="48">
        <f t="shared" si="10"/>
        <v>1828234.3</v>
      </c>
      <c r="AL13" s="48">
        <f t="shared" si="11"/>
        <v>1635649.8</v>
      </c>
    </row>
    <row r="14" spans="1:38">
      <c r="A14" s="80">
        <v>8</v>
      </c>
      <c r="B14" s="49" t="s">
        <v>15</v>
      </c>
      <c r="C14" s="15">
        <v>48151.8</v>
      </c>
      <c r="D14" s="15">
        <v>41374.400000000001</v>
      </c>
      <c r="E14" s="15">
        <f t="shared" si="0"/>
        <v>85.924929078456046</v>
      </c>
      <c r="F14" s="15">
        <v>42882.6</v>
      </c>
      <c r="G14" s="15">
        <v>52671.4</v>
      </c>
      <c r="H14" s="15">
        <f t="shared" si="1"/>
        <v>122.82697411071157</v>
      </c>
      <c r="I14" s="15">
        <v>1879199.6</v>
      </c>
      <c r="J14" s="15">
        <v>1716218.8</v>
      </c>
      <c r="K14" s="66">
        <f t="shared" si="2"/>
        <v>91.327116076440205</v>
      </c>
      <c r="L14" s="15">
        <v>1884108.3</v>
      </c>
      <c r="M14" s="15">
        <v>1601935</v>
      </c>
      <c r="N14" s="66">
        <f t="shared" si="3"/>
        <v>85.023509529680425</v>
      </c>
      <c r="O14" s="66">
        <f t="shared" si="4"/>
        <v>3.2879860918202053</v>
      </c>
      <c r="Q14" s="43">
        <v>5439.4</v>
      </c>
      <c r="R14" s="43">
        <v>6310.7</v>
      </c>
      <c r="S14" s="43">
        <v>25323.5</v>
      </c>
      <c r="T14" s="43">
        <v>21322.400000000001</v>
      </c>
      <c r="U14" s="43">
        <f t="shared" si="5"/>
        <v>30762.9</v>
      </c>
      <c r="V14" s="43">
        <f t="shared" si="6"/>
        <v>27633.100000000002</v>
      </c>
      <c r="X14" s="43">
        <v>61.5</v>
      </c>
      <c r="Y14" s="43">
        <v>625.1</v>
      </c>
      <c r="Z14" s="48">
        <v>11</v>
      </c>
      <c r="AA14" s="43">
        <f t="shared" si="7"/>
        <v>625.1</v>
      </c>
      <c r="AB14" s="43">
        <f t="shared" si="8"/>
        <v>72.5</v>
      </c>
      <c r="AD14" s="43">
        <v>8522</v>
      </c>
      <c r="AE14" s="43">
        <v>1869.2</v>
      </c>
      <c r="AF14" s="43">
        <v>335.5</v>
      </c>
      <c r="AG14" s="43">
        <f t="shared" si="9"/>
        <v>10726.7</v>
      </c>
      <c r="AI14" s="43">
        <v>62013</v>
      </c>
      <c r="AJ14" s="43">
        <v>72927</v>
      </c>
      <c r="AK14" s="48">
        <f t="shared" si="10"/>
        <v>1941212.6</v>
      </c>
      <c r="AL14" s="48">
        <f t="shared" si="11"/>
        <v>1789145.8</v>
      </c>
    </row>
    <row r="15" spans="1:38">
      <c r="A15" s="80">
        <v>9</v>
      </c>
      <c r="B15" s="49" t="s">
        <v>16</v>
      </c>
      <c r="C15" s="15">
        <v>26472.1</v>
      </c>
      <c r="D15" s="15">
        <v>68647</v>
      </c>
      <c r="E15" s="15">
        <f t="shared" si="0"/>
        <v>259.31830115480074</v>
      </c>
      <c r="F15" s="15">
        <v>45487</v>
      </c>
      <c r="G15" s="15">
        <v>85026</v>
      </c>
      <c r="H15" s="15">
        <f t="shared" si="1"/>
        <v>186.92373645217316</v>
      </c>
      <c r="I15" s="15">
        <v>2057168.5</v>
      </c>
      <c r="J15" s="15">
        <v>1729134.9</v>
      </c>
      <c r="K15" s="66">
        <f t="shared" si="2"/>
        <v>84.054120992033461</v>
      </c>
      <c r="L15" s="15">
        <v>2274488.4</v>
      </c>
      <c r="M15" s="15">
        <v>1838874.8</v>
      </c>
      <c r="N15" s="66">
        <f t="shared" si="3"/>
        <v>80.847842530214706</v>
      </c>
      <c r="O15" s="66">
        <f t="shared" si="4"/>
        <v>4.6238058186451845</v>
      </c>
      <c r="Q15" s="43">
        <v>5826.9</v>
      </c>
      <c r="R15" s="43">
        <v>3406.2</v>
      </c>
      <c r="S15" s="43">
        <v>28597.7</v>
      </c>
      <c r="T15" s="43">
        <v>18741.5</v>
      </c>
      <c r="U15" s="43">
        <f t="shared" si="5"/>
        <v>34424.6</v>
      </c>
      <c r="V15" s="43">
        <f t="shared" si="6"/>
        <v>22147.7</v>
      </c>
      <c r="Y15" s="43">
        <v>512.6</v>
      </c>
      <c r="Z15" s="43">
        <v>60.7</v>
      </c>
      <c r="AA15" s="43">
        <f t="shared" si="7"/>
        <v>512.6</v>
      </c>
      <c r="AB15" s="43">
        <f t="shared" si="8"/>
        <v>60.7</v>
      </c>
      <c r="AD15" s="43">
        <v>10608.2</v>
      </c>
      <c r="AE15" s="43">
        <v>1659</v>
      </c>
      <c r="AF15" s="43">
        <v>371.3</v>
      </c>
      <c r="AG15" s="43">
        <f t="shared" si="9"/>
        <v>12638.5</v>
      </c>
      <c r="AI15" s="43">
        <v>67323</v>
      </c>
      <c r="AJ15" s="43">
        <v>68900</v>
      </c>
      <c r="AK15" s="48">
        <f t="shared" si="10"/>
        <v>2124491.5</v>
      </c>
      <c r="AL15" s="48">
        <f t="shared" si="11"/>
        <v>1798034.9</v>
      </c>
    </row>
    <row r="16" spans="1:38">
      <c r="A16" s="80">
        <v>10</v>
      </c>
      <c r="B16" s="49" t="s">
        <v>17</v>
      </c>
      <c r="C16" s="15">
        <v>52060</v>
      </c>
      <c r="D16" s="15">
        <v>77198</v>
      </c>
      <c r="E16" s="15">
        <f t="shared" si="0"/>
        <v>148.28659239339223</v>
      </c>
      <c r="F16" s="15">
        <v>54667.5</v>
      </c>
      <c r="G16" s="15">
        <v>67830.600000000006</v>
      </c>
      <c r="H16" s="15">
        <f t="shared" si="1"/>
        <v>124.07847441349979</v>
      </c>
      <c r="I16" s="15">
        <v>2564085.5</v>
      </c>
      <c r="J16" s="15">
        <v>2509629.6</v>
      </c>
      <c r="K16" s="66">
        <f t="shared" si="2"/>
        <v>97.876205766149383</v>
      </c>
      <c r="L16" s="15">
        <v>2682563</v>
      </c>
      <c r="M16" s="15">
        <v>2306657.6</v>
      </c>
      <c r="N16" s="66">
        <f t="shared" si="3"/>
        <v>85.987080266148467</v>
      </c>
      <c r="O16" s="66">
        <f t="shared" si="4"/>
        <v>2.9406445065795634</v>
      </c>
      <c r="Q16" s="43">
        <v>7248.4</v>
      </c>
      <c r="R16" s="43">
        <v>7161</v>
      </c>
      <c r="S16" s="43">
        <v>42128.1</v>
      </c>
      <c r="T16" s="43">
        <v>34795.5</v>
      </c>
      <c r="U16" s="43">
        <f t="shared" si="5"/>
        <v>49376.5</v>
      </c>
      <c r="V16" s="43">
        <f t="shared" si="6"/>
        <v>41956.5</v>
      </c>
      <c r="Y16" s="43">
        <v>768.5</v>
      </c>
      <c r="Z16" s="43">
        <v>721.5</v>
      </c>
      <c r="AA16" s="43">
        <f t="shared" si="7"/>
        <v>768.5</v>
      </c>
      <c r="AB16" s="43">
        <f t="shared" si="8"/>
        <v>721.5</v>
      </c>
      <c r="AD16" s="43">
        <v>23081</v>
      </c>
      <c r="AE16" s="43">
        <v>3286.7</v>
      </c>
      <c r="AF16" s="43">
        <v>1688.5</v>
      </c>
      <c r="AG16" s="43">
        <f t="shared" si="9"/>
        <v>28056.2</v>
      </c>
      <c r="AI16" s="43">
        <v>78119</v>
      </c>
      <c r="AJ16" s="43">
        <v>75362</v>
      </c>
      <c r="AK16" s="48">
        <f t="shared" si="10"/>
        <v>2642204.5</v>
      </c>
      <c r="AL16" s="48">
        <f t="shared" si="11"/>
        <v>2584991.6</v>
      </c>
    </row>
    <row r="17" spans="1:38">
      <c r="A17" s="80">
        <v>11</v>
      </c>
      <c r="B17" s="49" t="s">
        <v>18</v>
      </c>
      <c r="C17" s="15">
        <v>28137</v>
      </c>
      <c r="D17" s="15">
        <v>34366.199999999997</v>
      </c>
      <c r="E17" s="15">
        <f t="shared" si="0"/>
        <v>122.13882076980487</v>
      </c>
      <c r="F17" s="15">
        <v>39773</v>
      </c>
      <c r="G17" s="15">
        <v>48741.599999999999</v>
      </c>
      <c r="H17" s="15">
        <f t="shared" si="1"/>
        <v>122.54946823221783</v>
      </c>
      <c r="I17" s="15">
        <v>1869350.3</v>
      </c>
      <c r="J17" s="15">
        <v>1684924.2</v>
      </c>
      <c r="K17" s="66">
        <f t="shared" si="2"/>
        <v>90.134214010076121</v>
      </c>
      <c r="L17" s="15">
        <v>1910719.9</v>
      </c>
      <c r="M17" s="15">
        <v>1654401.1</v>
      </c>
      <c r="N17" s="66">
        <f t="shared" si="3"/>
        <v>86.585223715940799</v>
      </c>
      <c r="O17" s="66">
        <f t="shared" si="4"/>
        <v>2.9461779250509439</v>
      </c>
      <c r="Q17" s="43">
        <v>4728.2</v>
      </c>
      <c r="R17" s="43">
        <v>5660.6</v>
      </c>
      <c r="S17" s="43">
        <v>22292</v>
      </c>
      <c r="T17" s="43">
        <v>21808.2</v>
      </c>
      <c r="U17" s="43">
        <f t="shared" si="5"/>
        <v>27020.2</v>
      </c>
      <c r="V17" s="43">
        <f t="shared" si="6"/>
        <v>27468.800000000003</v>
      </c>
      <c r="X17" s="48">
        <v>120</v>
      </c>
      <c r="Y17" s="43">
        <v>552.9</v>
      </c>
      <c r="Z17" s="43">
        <v>1131.3</v>
      </c>
      <c r="AA17" s="43">
        <f t="shared" si="7"/>
        <v>552.9</v>
      </c>
      <c r="AB17" s="43">
        <f t="shared" si="8"/>
        <v>1251.3</v>
      </c>
      <c r="AD17" s="43">
        <v>8812.7000000000007</v>
      </c>
      <c r="AE17" s="43">
        <v>2336.5</v>
      </c>
      <c r="AF17" s="43">
        <v>445.4</v>
      </c>
      <c r="AG17" s="43">
        <f t="shared" si="9"/>
        <v>11594.6</v>
      </c>
      <c r="AI17" s="43">
        <v>56398</v>
      </c>
      <c r="AJ17" s="43">
        <v>52598</v>
      </c>
      <c r="AK17" s="48">
        <f t="shared" si="10"/>
        <v>1925748.3</v>
      </c>
      <c r="AL17" s="48">
        <f t="shared" si="11"/>
        <v>1737522.2</v>
      </c>
    </row>
    <row r="18" spans="1:38">
      <c r="A18" s="80">
        <v>12</v>
      </c>
      <c r="B18" s="49" t="s">
        <v>19</v>
      </c>
      <c r="C18" s="15">
        <v>30696</v>
      </c>
      <c r="D18" s="15">
        <v>39703.199999999997</v>
      </c>
      <c r="E18" s="15">
        <f t="shared" si="0"/>
        <v>129.34323690383113</v>
      </c>
      <c r="F18" s="15">
        <v>33499.5</v>
      </c>
      <c r="G18" s="15">
        <v>48581.599999999999</v>
      </c>
      <c r="H18" s="15">
        <f t="shared" si="1"/>
        <v>145.02186599799995</v>
      </c>
      <c r="I18" s="15">
        <v>1713417</v>
      </c>
      <c r="J18" s="15">
        <v>1595179.3</v>
      </c>
      <c r="K18" s="66">
        <f t="shared" si="2"/>
        <v>93.09930390558749</v>
      </c>
      <c r="L18" s="15">
        <v>1802628.2</v>
      </c>
      <c r="M18" s="15">
        <v>1489346.3</v>
      </c>
      <c r="N18" s="66">
        <f t="shared" si="3"/>
        <v>82.620825525751798</v>
      </c>
      <c r="O18" s="66">
        <f t="shared" si="4"/>
        <v>3.2619411617029561</v>
      </c>
      <c r="Q18" s="43">
        <v>5779.1</v>
      </c>
      <c r="R18" s="43">
        <v>4150.8</v>
      </c>
      <c r="S18" s="43">
        <v>23654.7</v>
      </c>
      <c r="T18" s="43">
        <v>21020.799999999999</v>
      </c>
      <c r="U18" s="43">
        <f t="shared" si="5"/>
        <v>29433.800000000003</v>
      </c>
      <c r="V18" s="43">
        <f t="shared" si="6"/>
        <v>25171.599999999999</v>
      </c>
      <c r="X18" s="48">
        <v>26</v>
      </c>
      <c r="Y18" s="43">
        <v>470.3</v>
      </c>
      <c r="Z18" s="43">
        <v>80.8</v>
      </c>
      <c r="AA18" s="43">
        <f t="shared" si="7"/>
        <v>470.3</v>
      </c>
      <c r="AB18" s="43">
        <f t="shared" si="8"/>
        <v>106.8</v>
      </c>
      <c r="AD18" s="43">
        <v>9889.2999999999993</v>
      </c>
      <c r="AE18" s="43">
        <v>1607.5</v>
      </c>
      <c r="AF18" s="43">
        <v>380.9</v>
      </c>
      <c r="AG18" s="43">
        <f t="shared" si="9"/>
        <v>11877.699999999999</v>
      </c>
      <c r="AI18" s="43">
        <v>61137</v>
      </c>
      <c r="AJ18" s="43">
        <v>55305</v>
      </c>
      <c r="AK18" s="48">
        <f t="shared" si="10"/>
        <v>1774554</v>
      </c>
      <c r="AL18" s="48">
        <f t="shared" si="11"/>
        <v>1650484.3</v>
      </c>
    </row>
    <row r="19" spans="1:38">
      <c r="A19" s="80">
        <v>13</v>
      </c>
      <c r="B19" s="49" t="s">
        <v>20</v>
      </c>
      <c r="C19" s="15">
        <v>44291.5</v>
      </c>
      <c r="D19" s="15">
        <v>60142.7</v>
      </c>
      <c r="E19" s="15">
        <f t="shared" si="0"/>
        <v>135.7883566824334</v>
      </c>
      <c r="F19" s="15">
        <v>43289</v>
      </c>
      <c r="G19" s="15">
        <v>64077.9</v>
      </c>
      <c r="H19" s="15">
        <f t="shared" si="1"/>
        <v>148.02351636674445</v>
      </c>
      <c r="I19" s="15">
        <v>1669645.5</v>
      </c>
      <c r="J19" s="15">
        <v>1622827.9</v>
      </c>
      <c r="K19" s="66">
        <f t="shared" si="2"/>
        <v>97.195955668433797</v>
      </c>
      <c r="L19" s="15">
        <v>1781495.9</v>
      </c>
      <c r="M19" s="15">
        <v>1469456.6</v>
      </c>
      <c r="N19" s="66">
        <f t="shared" si="3"/>
        <v>82.484422220674219</v>
      </c>
      <c r="O19" s="66">
        <f t="shared" si="4"/>
        <v>4.3606527746379173</v>
      </c>
      <c r="Q19" s="43">
        <v>5095.8</v>
      </c>
      <c r="R19" s="43">
        <v>4854.8999999999996</v>
      </c>
      <c r="S19" s="43">
        <v>19102.900000000001</v>
      </c>
      <c r="T19" s="43">
        <v>9837.2999999999993</v>
      </c>
      <c r="U19" s="43">
        <f t="shared" si="5"/>
        <v>24198.7</v>
      </c>
      <c r="V19" s="43">
        <f t="shared" si="6"/>
        <v>14692.199999999999</v>
      </c>
      <c r="Y19" s="43">
        <v>428.9</v>
      </c>
      <c r="Z19" s="43">
        <v>171.7</v>
      </c>
      <c r="AA19" s="43">
        <f t="shared" si="7"/>
        <v>428.9</v>
      </c>
      <c r="AB19" s="43">
        <f t="shared" si="8"/>
        <v>171.7</v>
      </c>
      <c r="AD19" s="43">
        <v>6753.8</v>
      </c>
      <c r="AE19" s="43">
        <v>1625.9</v>
      </c>
      <c r="AF19" s="43">
        <v>385.2</v>
      </c>
      <c r="AG19" s="43">
        <f t="shared" si="9"/>
        <v>8764.9000000000015</v>
      </c>
      <c r="AI19" s="43">
        <v>57220</v>
      </c>
      <c r="AJ19" s="43">
        <v>56954</v>
      </c>
      <c r="AK19" s="48">
        <f t="shared" si="10"/>
        <v>1726865.5</v>
      </c>
      <c r="AL19" s="48">
        <f t="shared" si="11"/>
        <v>1679781.9</v>
      </c>
    </row>
    <row r="20" spans="1:38">
      <c r="A20" s="80">
        <v>14</v>
      </c>
      <c r="B20" s="49" t="s">
        <v>21</v>
      </c>
      <c r="C20" s="15">
        <v>29734.5</v>
      </c>
      <c r="D20" s="15">
        <v>37150.199999999997</v>
      </c>
      <c r="E20" s="15">
        <f t="shared" si="0"/>
        <v>124.93971649094486</v>
      </c>
      <c r="F20" s="15">
        <v>31682</v>
      </c>
      <c r="G20" s="15">
        <v>52053.1</v>
      </c>
      <c r="H20" s="15">
        <f t="shared" si="1"/>
        <v>164.29865538791742</v>
      </c>
      <c r="I20" s="15">
        <v>1779335.2</v>
      </c>
      <c r="J20" s="15">
        <v>1646007.2</v>
      </c>
      <c r="K20" s="66">
        <f t="shared" si="2"/>
        <v>92.506864361476133</v>
      </c>
      <c r="L20" s="15">
        <v>1859868.8</v>
      </c>
      <c r="M20" s="15">
        <v>1553402.7</v>
      </c>
      <c r="N20" s="66">
        <f t="shared" si="3"/>
        <v>83.522165649533989</v>
      </c>
      <c r="O20" s="66">
        <f t="shared" si="4"/>
        <v>3.3509082995671373</v>
      </c>
      <c r="Q20" s="43">
        <v>4537.7</v>
      </c>
      <c r="R20" s="43">
        <v>4791.2</v>
      </c>
      <c r="S20" s="43">
        <v>26280.3</v>
      </c>
      <c r="T20" s="43">
        <v>25659.3</v>
      </c>
      <c r="U20" s="43">
        <f t="shared" si="5"/>
        <v>30818</v>
      </c>
      <c r="V20" s="43">
        <f t="shared" si="6"/>
        <v>30450.5</v>
      </c>
      <c r="Y20" s="43">
        <v>620.9</v>
      </c>
      <c r="AA20" s="43">
        <f t="shared" si="7"/>
        <v>620.9</v>
      </c>
      <c r="AB20" s="43">
        <f t="shared" si="8"/>
        <v>0</v>
      </c>
      <c r="AD20" s="43">
        <v>9493.7000000000007</v>
      </c>
      <c r="AE20" s="43">
        <v>1542.3</v>
      </c>
      <c r="AF20" s="43">
        <v>296.39999999999998</v>
      </c>
      <c r="AG20" s="43">
        <f t="shared" si="9"/>
        <v>11332.4</v>
      </c>
      <c r="AI20" s="43">
        <v>67955</v>
      </c>
      <c r="AJ20" s="43">
        <v>64412</v>
      </c>
      <c r="AK20" s="48">
        <f t="shared" si="10"/>
        <v>1847290.2</v>
      </c>
      <c r="AL20" s="48">
        <f t="shared" si="11"/>
        <v>1710419.2</v>
      </c>
    </row>
    <row r="21" spans="1:38">
      <c r="A21" s="80">
        <v>15</v>
      </c>
      <c r="B21" s="49" t="s">
        <v>22</v>
      </c>
      <c r="C21" s="15">
        <v>55020</v>
      </c>
      <c r="D21" s="15">
        <v>33152</v>
      </c>
      <c r="E21" s="15">
        <f t="shared" si="0"/>
        <v>60.254452926208643</v>
      </c>
      <c r="F21" s="15">
        <v>17885.5</v>
      </c>
      <c r="G21" s="15">
        <v>24320.9</v>
      </c>
      <c r="H21" s="15">
        <f t="shared" si="1"/>
        <v>135.98110201000813</v>
      </c>
      <c r="I21" s="15">
        <v>1435660.9</v>
      </c>
      <c r="J21" s="15">
        <v>1189290.5</v>
      </c>
      <c r="K21" s="66">
        <f t="shared" si="2"/>
        <v>82.839234529546644</v>
      </c>
      <c r="L21" s="15">
        <v>1952226</v>
      </c>
      <c r="M21" s="15">
        <v>1367175.5</v>
      </c>
      <c r="N21" s="66">
        <f t="shared" si="3"/>
        <v>70.031620314451288</v>
      </c>
      <c r="O21" s="66">
        <f t="shared" si="4"/>
        <v>1.7789157280831907</v>
      </c>
      <c r="Q21" s="43">
        <v>5447.1</v>
      </c>
      <c r="R21" s="43">
        <v>5299.9</v>
      </c>
      <c r="S21" s="43">
        <v>14050.4</v>
      </c>
      <c r="T21" s="43">
        <v>13268.6</v>
      </c>
      <c r="U21" s="43">
        <f t="shared" si="5"/>
        <v>19497.5</v>
      </c>
      <c r="V21" s="43">
        <f t="shared" si="6"/>
        <v>18568.5</v>
      </c>
      <c r="Y21" s="43">
        <v>371.2</v>
      </c>
      <c r="AA21" s="43">
        <f t="shared" si="7"/>
        <v>371.2</v>
      </c>
      <c r="AB21" s="43">
        <f t="shared" si="8"/>
        <v>0</v>
      </c>
      <c r="AD21" s="43">
        <v>5152.2</v>
      </c>
      <c r="AE21" s="43">
        <v>1559.5</v>
      </c>
      <c r="AF21" s="43">
        <v>180.2</v>
      </c>
      <c r="AG21" s="43">
        <f t="shared" si="9"/>
        <v>6891.9</v>
      </c>
      <c r="AI21" s="43">
        <v>44748</v>
      </c>
      <c r="AJ21" s="43">
        <v>42855</v>
      </c>
      <c r="AK21" s="48">
        <f t="shared" si="10"/>
        <v>1480408.9</v>
      </c>
      <c r="AL21" s="48">
        <f t="shared" si="11"/>
        <v>1232145.5</v>
      </c>
    </row>
    <row r="22" spans="1:38">
      <c r="A22" s="80">
        <v>16</v>
      </c>
      <c r="B22" s="49" t="s">
        <v>23</v>
      </c>
      <c r="C22" s="15">
        <v>45840</v>
      </c>
      <c r="D22" s="15">
        <v>38102.9</v>
      </c>
      <c r="E22" s="15">
        <f t="shared" si="0"/>
        <v>83.121509598603836</v>
      </c>
      <c r="F22" s="15">
        <v>43665</v>
      </c>
      <c r="G22" s="15">
        <v>61120</v>
      </c>
      <c r="H22" s="15">
        <f t="shared" si="1"/>
        <v>139.97480819878621</v>
      </c>
      <c r="I22" s="15">
        <v>2037633.7</v>
      </c>
      <c r="J22" s="15">
        <v>1935695</v>
      </c>
      <c r="K22" s="66">
        <f t="shared" si="2"/>
        <v>94.997201901401624</v>
      </c>
      <c r="L22" s="15">
        <v>2058554.5</v>
      </c>
      <c r="M22" s="15">
        <v>1691351.5</v>
      </c>
      <c r="N22" s="66">
        <f t="shared" si="3"/>
        <v>82.162094809731784</v>
      </c>
      <c r="O22" s="66">
        <f t="shared" si="4"/>
        <v>3.6136781739336854</v>
      </c>
      <c r="Q22" s="43">
        <v>7930.5</v>
      </c>
      <c r="R22" s="43">
        <v>4034.7</v>
      </c>
      <c r="S22" s="43">
        <v>41070.800000000003</v>
      </c>
      <c r="T22" s="43">
        <v>35130.9</v>
      </c>
      <c r="U22" s="43">
        <f t="shared" si="5"/>
        <v>49001.3</v>
      </c>
      <c r="V22" s="43">
        <f t="shared" si="6"/>
        <v>39165.599999999999</v>
      </c>
      <c r="Y22" s="43">
        <v>794.6</v>
      </c>
      <c r="Z22" s="43">
        <v>547.29999999999995</v>
      </c>
      <c r="AA22" s="43">
        <f t="shared" si="7"/>
        <v>794.6</v>
      </c>
      <c r="AB22" s="43">
        <f t="shared" si="8"/>
        <v>547.29999999999995</v>
      </c>
      <c r="AD22" s="43">
        <v>18144.599999999999</v>
      </c>
      <c r="AE22" s="43">
        <v>2923.2</v>
      </c>
      <c r="AF22" s="43">
        <v>1042.8</v>
      </c>
      <c r="AG22" s="43">
        <f t="shared" si="9"/>
        <v>22110.6</v>
      </c>
      <c r="AI22" s="43">
        <v>87101</v>
      </c>
      <c r="AJ22" s="43">
        <v>73506</v>
      </c>
      <c r="AK22" s="48">
        <f t="shared" si="10"/>
        <v>2124734.7000000002</v>
      </c>
      <c r="AL22" s="48">
        <f t="shared" si="11"/>
        <v>2009201</v>
      </c>
    </row>
    <row r="23" spans="1:38">
      <c r="A23" s="80">
        <v>17</v>
      </c>
      <c r="B23" s="49" t="s">
        <v>24</v>
      </c>
      <c r="C23" s="15">
        <v>34958</v>
      </c>
      <c r="D23" s="15">
        <v>33480.9</v>
      </c>
      <c r="E23" s="15">
        <f t="shared" si="0"/>
        <v>95.774643858344305</v>
      </c>
      <c r="F23" s="15">
        <v>30351.8</v>
      </c>
      <c r="G23" s="15">
        <v>32641.4</v>
      </c>
      <c r="H23" s="15">
        <f t="shared" si="1"/>
        <v>107.54353942764516</v>
      </c>
      <c r="I23" s="15">
        <v>1638554</v>
      </c>
      <c r="J23" s="15">
        <v>1461697.2</v>
      </c>
      <c r="K23" s="66">
        <f t="shared" si="2"/>
        <v>89.20653210086455</v>
      </c>
      <c r="L23" s="15">
        <v>1710069.3</v>
      </c>
      <c r="M23" s="15">
        <v>1450650.9</v>
      </c>
      <c r="N23" s="66">
        <f t="shared" si="3"/>
        <v>84.829948119646374</v>
      </c>
      <c r="O23" s="66">
        <f t="shared" si="4"/>
        <v>2.2501209629415322</v>
      </c>
      <c r="Q23" s="43">
        <v>5556.5</v>
      </c>
      <c r="R23" s="43">
        <v>4553.8</v>
      </c>
      <c r="S23" s="43">
        <v>16458.400000000001</v>
      </c>
      <c r="T23" s="43">
        <v>15759</v>
      </c>
      <c r="U23" s="43">
        <f t="shared" si="5"/>
        <v>22014.9</v>
      </c>
      <c r="V23" s="43">
        <f t="shared" si="6"/>
        <v>20312.8</v>
      </c>
      <c r="Y23" s="43">
        <v>396.3</v>
      </c>
      <c r="Z23" s="43">
        <v>156.80000000000001</v>
      </c>
      <c r="AA23" s="43">
        <f t="shared" si="7"/>
        <v>396.3</v>
      </c>
      <c r="AB23" s="43">
        <f t="shared" si="8"/>
        <v>156.80000000000001</v>
      </c>
      <c r="AD23" s="43">
        <v>6234.1</v>
      </c>
      <c r="AE23" s="43">
        <v>1541.2</v>
      </c>
      <c r="AF23" s="43">
        <v>448.7</v>
      </c>
      <c r="AG23" s="43">
        <f t="shared" si="9"/>
        <v>8224</v>
      </c>
      <c r="AI23" s="43">
        <v>56339</v>
      </c>
      <c r="AJ23" s="43">
        <v>49517</v>
      </c>
      <c r="AK23" s="48">
        <f t="shared" si="10"/>
        <v>1694893</v>
      </c>
      <c r="AL23" s="48">
        <f t="shared" si="11"/>
        <v>1511214.2</v>
      </c>
    </row>
    <row r="24" spans="1:38">
      <c r="A24" s="80">
        <v>18</v>
      </c>
      <c r="B24" s="49" t="s">
        <v>25</v>
      </c>
      <c r="C24" s="15">
        <v>32297.7</v>
      </c>
      <c r="D24" s="15">
        <v>32383.599999999999</v>
      </c>
      <c r="E24" s="15">
        <f t="shared" si="0"/>
        <v>100.26596321100263</v>
      </c>
      <c r="F24" s="15">
        <v>23166.400000000001</v>
      </c>
      <c r="G24" s="15">
        <v>25678.3</v>
      </c>
      <c r="H24" s="15">
        <f t="shared" si="1"/>
        <v>110.84285862283305</v>
      </c>
      <c r="I24" s="15">
        <v>2237101.6</v>
      </c>
      <c r="J24" s="15">
        <v>2072614.6</v>
      </c>
      <c r="K24" s="66">
        <f t="shared" si="2"/>
        <v>92.647316509898346</v>
      </c>
      <c r="L24" s="15">
        <v>2337543.1</v>
      </c>
      <c r="M24" s="15">
        <v>2014104</v>
      </c>
      <c r="N24" s="66">
        <f t="shared" si="3"/>
        <v>86.163288283326196</v>
      </c>
      <c r="O24" s="66">
        <f t="shared" si="4"/>
        <v>1.2749242342997185</v>
      </c>
      <c r="Q24" s="43">
        <v>6541.5</v>
      </c>
      <c r="R24" s="43">
        <v>7064.1</v>
      </c>
      <c r="S24" s="43">
        <v>39382.1</v>
      </c>
      <c r="T24" s="43">
        <v>35053</v>
      </c>
      <c r="U24" s="43">
        <f t="shared" si="5"/>
        <v>45923.6</v>
      </c>
      <c r="V24" s="43">
        <f t="shared" si="6"/>
        <v>42117.1</v>
      </c>
      <c r="W24" s="48">
        <v>25</v>
      </c>
      <c r="X24" s="48">
        <v>30</v>
      </c>
      <c r="Y24" s="43">
        <v>657.8</v>
      </c>
      <c r="Z24" s="48">
        <v>290</v>
      </c>
      <c r="AA24" s="43">
        <f t="shared" si="7"/>
        <v>682.8</v>
      </c>
      <c r="AB24" s="43">
        <f t="shared" si="8"/>
        <v>320</v>
      </c>
      <c r="AD24" s="43">
        <v>18558</v>
      </c>
      <c r="AE24" s="43">
        <v>2822.1</v>
      </c>
      <c r="AF24" s="43">
        <v>465.3</v>
      </c>
      <c r="AG24" s="43">
        <f t="shared" si="9"/>
        <v>21845.399999999998</v>
      </c>
      <c r="AI24" s="43">
        <v>76504</v>
      </c>
      <c r="AJ24" s="43">
        <v>76659</v>
      </c>
      <c r="AK24" s="48">
        <f t="shared" si="10"/>
        <v>2313605.6</v>
      </c>
      <c r="AL24" s="48">
        <f t="shared" si="11"/>
        <v>2149273.6000000001</v>
      </c>
    </row>
    <row r="25" spans="1:38">
      <c r="A25" s="80">
        <v>19</v>
      </c>
      <c r="B25" s="49" t="s">
        <v>26</v>
      </c>
      <c r="C25" s="15">
        <v>36490.5</v>
      </c>
      <c r="D25" s="15">
        <v>42321.8</v>
      </c>
      <c r="E25" s="15">
        <f t="shared" si="0"/>
        <v>115.98032364588045</v>
      </c>
      <c r="F25" s="15">
        <v>39481.5</v>
      </c>
      <c r="G25" s="15">
        <v>41498.5</v>
      </c>
      <c r="H25" s="15">
        <f t="shared" si="1"/>
        <v>105.10872180641566</v>
      </c>
      <c r="I25" s="15">
        <v>1620808.5</v>
      </c>
      <c r="J25" s="15">
        <v>1477682.2</v>
      </c>
      <c r="K25" s="66">
        <f t="shared" si="2"/>
        <v>91.169450308287495</v>
      </c>
      <c r="L25" s="15">
        <v>1754522.8</v>
      </c>
      <c r="M25" s="15">
        <v>1492338.1</v>
      </c>
      <c r="N25" s="66">
        <f t="shared" si="3"/>
        <v>85.056637622492005</v>
      </c>
      <c r="O25" s="66">
        <f t="shared" si="4"/>
        <v>2.7807706578020084</v>
      </c>
      <c r="Q25" s="43">
        <v>5573.1</v>
      </c>
      <c r="R25" s="43">
        <v>5505.9</v>
      </c>
      <c r="S25" s="43">
        <v>28356</v>
      </c>
      <c r="T25" s="43">
        <v>28001.3</v>
      </c>
      <c r="U25" s="43">
        <f t="shared" si="5"/>
        <v>33929.1</v>
      </c>
      <c r="V25" s="43">
        <f t="shared" si="6"/>
        <v>33507.199999999997</v>
      </c>
      <c r="X25" s="43">
        <v>26.4</v>
      </c>
      <c r="Y25" s="43">
        <v>487.3</v>
      </c>
      <c r="Z25" s="43">
        <v>432.4</v>
      </c>
      <c r="AA25" s="43">
        <f t="shared" si="7"/>
        <v>487.3</v>
      </c>
      <c r="AB25" s="43">
        <f t="shared" si="8"/>
        <v>458.79999999999995</v>
      </c>
      <c r="AD25" s="43">
        <v>9398.9</v>
      </c>
      <c r="AE25" s="43">
        <v>1825</v>
      </c>
      <c r="AF25" s="43">
        <v>471.1</v>
      </c>
      <c r="AG25" s="43">
        <f t="shared" si="9"/>
        <v>11695</v>
      </c>
      <c r="AI25" s="43">
        <v>59392</v>
      </c>
      <c r="AJ25" s="43">
        <v>54922</v>
      </c>
      <c r="AK25" s="48">
        <f t="shared" si="10"/>
        <v>1680200.5</v>
      </c>
      <c r="AL25" s="48">
        <f t="shared" si="11"/>
        <v>1532604.2</v>
      </c>
    </row>
    <row r="26" spans="1:38">
      <c r="A26" s="80">
        <v>20</v>
      </c>
      <c r="B26" s="49" t="s">
        <v>27</v>
      </c>
      <c r="C26" s="15">
        <v>17028</v>
      </c>
      <c r="D26" s="15">
        <v>19089.2</v>
      </c>
      <c r="E26" s="15">
        <f t="shared" si="0"/>
        <v>112.10476861639653</v>
      </c>
      <c r="F26" s="15">
        <v>15565</v>
      </c>
      <c r="G26" s="15">
        <v>37403.800000000003</v>
      </c>
      <c r="H26" s="15">
        <f t="shared" si="1"/>
        <v>240.3070992611629</v>
      </c>
      <c r="I26" s="15">
        <v>1448827</v>
      </c>
      <c r="J26" s="15">
        <v>1315186.1000000001</v>
      </c>
      <c r="K26" s="66">
        <f t="shared" si="2"/>
        <v>90.775924247684515</v>
      </c>
      <c r="L26" s="15">
        <v>1549321.6</v>
      </c>
      <c r="M26" s="15">
        <v>1249186.5</v>
      </c>
      <c r="N26" s="66">
        <f t="shared" si="3"/>
        <v>80.627966459642721</v>
      </c>
      <c r="O26" s="66">
        <f t="shared" si="4"/>
        <v>2.994252659630888</v>
      </c>
      <c r="Q26" s="43">
        <v>4875.8999999999996</v>
      </c>
      <c r="R26" s="43">
        <v>4862.1000000000004</v>
      </c>
      <c r="S26" s="43">
        <v>29769.8</v>
      </c>
      <c r="T26" s="43">
        <v>24361.4</v>
      </c>
      <c r="U26" s="43">
        <f t="shared" si="5"/>
        <v>34645.699999999997</v>
      </c>
      <c r="V26" s="43">
        <f t="shared" si="6"/>
        <v>29223.5</v>
      </c>
      <c r="Y26" s="43">
        <v>558.4</v>
      </c>
      <c r="Z26" s="43">
        <v>57.7</v>
      </c>
      <c r="AA26" s="43">
        <f t="shared" si="7"/>
        <v>558.4</v>
      </c>
      <c r="AB26" s="43">
        <f t="shared" si="8"/>
        <v>57.7</v>
      </c>
      <c r="AD26" s="43">
        <v>11006.8</v>
      </c>
      <c r="AE26" s="43">
        <v>1715.2</v>
      </c>
      <c r="AF26" s="43">
        <v>446</v>
      </c>
      <c r="AG26" s="43">
        <f t="shared" si="9"/>
        <v>13168</v>
      </c>
      <c r="AI26" s="43">
        <v>71373</v>
      </c>
      <c r="AJ26" s="43">
        <v>65889</v>
      </c>
      <c r="AK26" s="48">
        <f t="shared" si="10"/>
        <v>1520200</v>
      </c>
      <c r="AL26" s="48">
        <f t="shared" si="11"/>
        <v>1381075.1</v>
      </c>
    </row>
    <row r="27" spans="1:38">
      <c r="A27" s="80">
        <v>21</v>
      </c>
      <c r="B27" s="49" t="s">
        <v>28</v>
      </c>
      <c r="C27" s="15">
        <v>54581.5</v>
      </c>
      <c r="D27" s="15">
        <v>54450.7</v>
      </c>
      <c r="E27" s="15">
        <f t="shared" si="0"/>
        <v>99.760358363181652</v>
      </c>
      <c r="F27" s="15">
        <v>53152</v>
      </c>
      <c r="G27" s="15">
        <v>47948.3</v>
      </c>
      <c r="H27" s="15">
        <f t="shared" si="1"/>
        <v>90.209775737507542</v>
      </c>
      <c r="I27" s="15">
        <v>1517909.7</v>
      </c>
      <c r="J27" s="15">
        <v>1341993.1000000001</v>
      </c>
      <c r="K27" s="66">
        <f t="shared" si="2"/>
        <v>88.41060176372811</v>
      </c>
      <c r="L27" s="15">
        <v>1621605.4</v>
      </c>
      <c r="M27" s="15">
        <v>1349114.7</v>
      </c>
      <c r="N27" s="66">
        <f t="shared" si="3"/>
        <v>83.196238739708193</v>
      </c>
      <c r="O27" s="66">
        <f t="shared" si="4"/>
        <v>3.5540565972633762</v>
      </c>
      <c r="Q27" s="43">
        <v>6656.8</v>
      </c>
      <c r="R27" s="43">
        <v>5775.7</v>
      </c>
      <c r="S27" s="43">
        <v>19991.3</v>
      </c>
      <c r="T27" s="43">
        <v>18813.599999999999</v>
      </c>
      <c r="U27" s="43">
        <f t="shared" si="5"/>
        <v>26648.1</v>
      </c>
      <c r="V27" s="43">
        <f t="shared" si="6"/>
        <v>24589.3</v>
      </c>
      <c r="X27" s="43">
        <v>5.0999999999999996</v>
      </c>
      <c r="Y27" s="43">
        <v>457.8</v>
      </c>
      <c r="Z27" s="43">
        <v>161.9</v>
      </c>
      <c r="AA27" s="43">
        <f t="shared" si="7"/>
        <v>457.8</v>
      </c>
      <c r="AB27" s="43">
        <f t="shared" si="8"/>
        <v>167</v>
      </c>
      <c r="AD27" s="43">
        <v>6744.6</v>
      </c>
      <c r="AE27" s="43">
        <v>2029.7</v>
      </c>
      <c r="AF27" s="43">
        <v>475.6</v>
      </c>
      <c r="AG27" s="43">
        <f t="shared" si="9"/>
        <v>9249.9000000000015</v>
      </c>
      <c r="AI27" s="43">
        <v>58456</v>
      </c>
      <c r="AJ27" s="43">
        <v>55123</v>
      </c>
      <c r="AK27" s="48">
        <f t="shared" si="10"/>
        <v>1576365.7</v>
      </c>
      <c r="AL27" s="48">
        <f t="shared" si="11"/>
        <v>1397116.1</v>
      </c>
    </row>
    <row r="28" spans="1:38">
      <c r="A28" s="80">
        <v>22</v>
      </c>
      <c r="B28" s="49" t="s">
        <v>29</v>
      </c>
      <c r="C28" s="15">
        <v>15953.2</v>
      </c>
      <c r="D28" s="15">
        <v>28705</v>
      </c>
      <c r="E28" s="15">
        <f t="shared" si="0"/>
        <v>179.93255271669634</v>
      </c>
      <c r="F28" s="15">
        <v>20950.5</v>
      </c>
      <c r="G28" s="15">
        <v>42821.599999999999</v>
      </c>
      <c r="H28" s="15">
        <f t="shared" si="1"/>
        <v>204.39416720364667</v>
      </c>
      <c r="I28" s="15">
        <v>1614551.6</v>
      </c>
      <c r="J28" s="15">
        <v>1358447.7</v>
      </c>
      <c r="K28" s="66">
        <f t="shared" si="2"/>
        <v>84.137769272905246</v>
      </c>
      <c r="L28" s="15">
        <v>1789330.4</v>
      </c>
      <c r="M28" s="15">
        <v>1445659.8</v>
      </c>
      <c r="N28" s="66">
        <f t="shared" si="3"/>
        <v>80.79334034675766</v>
      </c>
      <c r="O28" s="66">
        <f t="shared" si="4"/>
        <v>2.9620800135688907</v>
      </c>
      <c r="Q28" s="43">
        <v>4350.8999999999996</v>
      </c>
      <c r="R28" s="43">
        <v>3406.5</v>
      </c>
      <c r="S28" s="43">
        <v>20234.2</v>
      </c>
      <c r="T28" s="43">
        <v>16534.3</v>
      </c>
      <c r="U28" s="43">
        <f t="shared" si="5"/>
        <v>24585.1</v>
      </c>
      <c r="V28" s="43">
        <f t="shared" si="6"/>
        <v>19940.8</v>
      </c>
      <c r="Y28" s="43">
        <v>408.4</v>
      </c>
      <c r="AA28" s="43">
        <f t="shared" si="7"/>
        <v>408.4</v>
      </c>
      <c r="AB28" s="43">
        <f t="shared" si="8"/>
        <v>0</v>
      </c>
      <c r="AD28" s="43">
        <v>6219.6</v>
      </c>
      <c r="AE28" s="43">
        <v>1577.1</v>
      </c>
      <c r="AF28" s="43">
        <v>397.9</v>
      </c>
      <c r="AG28" s="43">
        <f t="shared" si="9"/>
        <v>8194.6</v>
      </c>
      <c r="AI28" s="43">
        <v>50836</v>
      </c>
      <c r="AJ28" s="43">
        <v>47590</v>
      </c>
      <c r="AK28" s="48">
        <f t="shared" si="10"/>
        <v>1665387.6</v>
      </c>
      <c r="AL28" s="48">
        <f t="shared" si="11"/>
        <v>1406037.7</v>
      </c>
    </row>
    <row r="29" spans="1:38">
      <c r="A29" s="80">
        <v>23</v>
      </c>
      <c r="B29" s="49" t="s">
        <v>30</v>
      </c>
      <c r="C29" s="15">
        <v>28732.3</v>
      </c>
      <c r="D29" s="15">
        <v>51574.1</v>
      </c>
      <c r="E29" s="15">
        <f t="shared" si="0"/>
        <v>179.49868266724209</v>
      </c>
      <c r="F29" s="15">
        <v>26000</v>
      </c>
      <c r="G29" s="15">
        <v>58575.5</v>
      </c>
      <c r="H29" s="15">
        <f t="shared" si="1"/>
        <v>225.2903846153846</v>
      </c>
      <c r="I29" s="15">
        <v>1382888.4</v>
      </c>
      <c r="J29" s="15">
        <v>1258351.6000000001</v>
      </c>
      <c r="K29" s="66">
        <f t="shared" si="2"/>
        <v>90.994443224775054</v>
      </c>
      <c r="L29" s="15">
        <v>1428748.7</v>
      </c>
      <c r="M29" s="15">
        <v>1097353.1000000001</v>
      </c>
      <c r="N29" s="66">
        <f t="shared" si="3"/>
        <v>76.805186244438943</v>
      </c>
      <c r="O29" s="66">
        <f t="shared" si="4"/>
        <v>5.3378898733689271</v>
      </c>
      <c r="Q29" s="43">
        <v>3091.9</v>
      </c>
      <c r="R29" s="43">
        <v>3096.4</v>
      </c>
      <c r="S29" s="43">
        <v>24919.8</v>
      </c>
      <c r="T29" s="43">
        <v>11572.2</v>
      </c>
      <c r="U29" s="43">
        <f t="shared" si="5"/>
        <v>28011.7</v>
      </c>
      <c r="V29" s="43">
        <f t="shared" si="6"/>
        <v>14668.6</v>
      </c>
      <c r="W29" s="48">
        <v>30</v>
      </c>
      <c r="Y29" s="43">
        <v>520.79999999999995</v>
      </c>
      <c r="Z29" s="43">
        <v>272.3</v>
      </c>
      <c r="AA29" s="43">
        <f t="shared" si="7"/>
        <v>550.79999999999995</v>
      </c>
      <c r="AB29" s="43">
        <f t="shared" si="8"/>
        <v>272.3</v>
      </c>
      <c r="AD29" s="43">
        <v>8692.9</v>
      </c>
      <c r="AE29" s="43">
        <v>1904.3</v>
      </c>
      <c r="AF29" s="43">
        <v>444.6</v>
      </c>
      <c r="AG29" s="43">
        <f t="shared" si="9"/>
        <v>11041.8</v>
      </c>
      <c r="AI29" s="43">
        <v>46354</v>
      </c>
      <c r="AJ29" s="43">
        <v>40731</v>
      </c>
      <c r="AK29" s="48">
        <f t="shared" si="10"/>
        <v>1429242.4</v>
      </c>
      <c r="AL29" s="48">
        <f t="shared" si="11"/>
        <v>1299082.6000000001</v>
      </c>
    </row>
    <row r="30" spans="1:38">
      <c r="A30" s="80">
        <v>24</v>
      </c>
      <c r="B30" s="49" t="s">
        <v>31</v>
      </c>
      <c r="C30" s="15">
        <v>186970.3</v>
      </c>
      <c r="D30" s="15">
        <v>374537.6</v>
      </c>
      <c r="E30" s="15">
        <f t="shared" si="0"/>
        <v>200.31930204957686</v>
      </c>
      <c r="F30" s="15">
        <v>512515</v>
      </c>
      <c r="G30" s="15">
        <v>463052.6</v>
      </c>
      <c r="H30" s="15">
        <f t="shared" si="1"/>
        <v>90.349082465879036</v>
      </c>
      <c r="I30" s="15">
        <v>15465156.800000001</v>
      </c>
      <c r="J30" s="15">
        <v>14905550.4</v>
      </c>
      <c r="K30" s="66">
        <f t="shared" si="2"/>
        <v>96.381501932136899</v>
      </c>
      <c r="L30" s="15">
        <v>16339558.9</v>
      </c>
      <c r="M30" s="15">
        <v>12772661.800000001</v>
      </c>
      <c r="N30" s="66">
        <f t="shared" si="3"/>
        <v>78.170175083490165</v>
      </c>
      <c r="O30" s="66">
        <f t="shared" si="4"/>
        <v>3.6253414303978513</v>
      </c>
      <c r="Q30" s="43">
        <v>15205.8</v>
      </c>
      <c r="R30" s="43">
        <v>7931.7</v>
      </c>
      <c r="S30" s="43">
        <v>292332.79999999999</v>
      </c>
      <c r="T30" s="43">
        <v>228614.5</v>
      </c>
      <c r="U30" s="43">
        <f t="shared" si="5"/>
        <v>307538.59999999998</v>
      </c>
      <c r="V30" s="43">
        <f t="shared" si="6"/>
        <v>236546.2</v>
      </c>
      <c r="X30" s="43">
        <v>98.6</v>
      </c>
      <c r="Y30" s="43">
        <v>13145.9</v>
      </c>
      <c r="Z30" s="43">
        <v>4312.5</v>
      </c>
      <c r="AA30" s="43">
        <f t="shared" si="7"/>
        <v>13145.9</v>
      </c>
      <c r="AB30" s="43">
        <f t="shared" si="8"/>
        <v>4411.1000000000004</v>
      </c>
      <c r="AD30" s="43">
        <v>113305.2</v>
      </c>
      <c r="AE30" s="43">
        <v>57540.5</v>
      </c>
      <c r="AF30" s="43">
        <v>0</v>
      </c>
      <c r="AG30" s="43">
        <f t="shared" si="9"/>
        <v>170845.7</v>
      </c>
      <c r="AH30" s="48">
        <f>I30-AD33</f>
        <v>15112113.700000001</v>
      </c>
      <c r="AI30" s="43">
        <v>1177847.8</v>
      </c>
      <c r="AJ30" s="43">
        <v>1269687</v>
      </c>
      <c r="AK30" s="48">
        <f t="shared" si="10"/>
        <v>16643004.600000001</v>
      </c>
      <c r="AL30" s="48">
        <f t="shared" si="11"/>
        <v>16175237.4</v>
      </c>
    </row>
    <row r="31" spans="1:38" ht="40.5" customHeight="1">
      <c r="A31" s="80">
        <v>25</v>
      </c>
      <c r="B31" s="101" t="s">
        <v>68</v>
      </c>
      <c r="C31" s="15">
        <v>66733746.100000001</v>
      </c>
      <c r="D31" s="15">
        <v>63663513.100000001</v>
      </c>
      <c r="E31" s="15">
        <f t="shared" si="0"/>
        <v>95.399279705654052</v>
      </c>
      <c r="F31" s="15">
        <v>5701308.2000000002</v>
      </c>
      <c r="G31" s="15">
        <v>5594361.7000000002</v>
      </c>
      <c r="H31" s="15">
        <f t="shared" si="1"/>
        <v>98.124176132067376</v>
      </c>
      <c r="I31" s="15">
        <v>9497896.9000000004</v>
      </c>
      <c r="J31" s="15">
        <v>6377669.9000000004</v>
      </c>
      <c r="K31" s="66">
        <f t="shared" si="2"/>
        <v>67.148232573465819</v>
      </c>
      <c r="L31" s="15">
        <v>14937938.9</v>
      </c>
      <c r="M31" s="15">
        <v>20079926.100000001</v>
      </c>
      <c r="N31" s="66">
        <f t="shared" si="3"/>
        <v>134.42233386026234</v>
      </c>
      <c r="O31" s="66">
        <f t="shared" si="4"/>
        <v>27.860469566170366</v>
      </c>
      <c r="Q31" s="43">
        <v>322574.90000000002</v>
      </c>
      <c r="R31" s="43">
        <v>162826.4</v>
      </c>
      <c r="S31" s="43">
        <v>377257.8</v>
      </c>
      <c r="T31" s="43">
        <v>287717.7</v>
      </c>
      <c r="U31" s="43">
        <f t="shared" si="5"/>
        <v>699832.7</v>
      </c>
      <c r="V31" s="43">
        <f t="shared" si="6"/>
        <v>450544.1</v>
      </c>
      <c r="Y31" s="43">
        <v>4973.2</v>
      </c>
      <c r="Z31" s="43">
        <v>3808.6</v>
      </c>
      <c r="AA31" s="43">
        <f t="shared" si="7"/>
        <v>4973.2</v>
      </c>
      <c r="AB31" s="43">
        <f t="shared" si="8"/>
        <v>3808.6</v>
      </c>
      <c r="AI31" s="48">
        <v>1321827.3999999999</v>
      </c>
      <c r="AJ31" s="48">
        <v>1401567.9</v>
      </c>
      <c r="AK31" s="48">
        <f t="shared" si="10"/>
        <v>10819724.300000001</v>
      </c>
      <c r="AL31" s="48">
        <f t="shared" si="11"/>
        <v>7779237.8000000007</v>
      </c>
    </row>
    <row r="32" spans="1:38">
      <c r="A32" s="80">
        <v>26</v>
      </c>
      <c r="B32" s="101" t="s">
        <v>86</v>
      </c>
      <c r="C32" s="15"/>
      <c r="D32" s="15"/>
      <c r="E32" s="15"/>
      <c r="F32" s="15"/>
      <c r="G32" s="15"/>
      <c r="H32" s="15"/>
      <c r="I32" s="15"/>
      <c r="J32" s="15"/>
      <c r="K32" s="66"/>
      <c r="L32" s="66"/>
      <c r="M32" s="66"/>
      <c r="N32" s="66"/>
      <c r="O32" s="66"/>
    </row>
    <row r="33" spans="1:33" ht="12.75" thickBot="1">
      <c r="A33" s="107"/>
      <c r="B33" s="130" t="s">
        <v>32</v>
      </c>
      <c r="C33" s="131">
        <f>SUM(C7:C32)</f>
        <v>67753052.400000006</v>
      </c>
      <c r="D33" s="131">
        <f>SUM(D7:D32)</f>
        <v>65041188.399999999</v>
      </c>
      <c r="E33" s="131">
        <f>D33/C33*100</f>
        <v>95.99742903981695</v>
      </c>
      <c r="F33" s="131">
        <f>SUM(F7:F32)</f>
        <v>7035587.7000000002</v>
      </c>
      <c r="G33" s="131">
        <f>SUM(G7:G32)</f>
        <v>7233755.7000000002</v>
      </c>
      <c r="H33" s="131">
        <f>G33/F33*100</f>
        <v>102.81665169208252</v>
      </c>
      <c r="I33" s="131">
        <f>SUM(I7:I31)</f>
        <v>66440276.899999999</v>
      </c>
      <c r="J33" s="131">
        <f>SUM(J7:J32)</f>
        <v>59135745.5</v>
      </c>
      <c r="K33" s="132">
        <f>(J33/I33)*100</f>
        <v>89.005868517083201</v>
      </c>
      <c r="L33" s="132">
        <f>SUM(L7:L32)</f>
        <v>75241320</v>
      </c>
      <c r="M33" s="132">
        <f>SUM(M7:M32)</f>
        <v>69144812.5</v>
      </c>
      <c r="N33" s="132">
        <f>M33/L33*100</f>
        <v>91.897394277506024</v>
      </c>
      <c r="O33" s="132">
        <f>G33/M33*100</f>
        <v>10.461747509981317</v>
      </c>
      <c r="Q33" s="43">
        <f t="shared" ref="Q33:AB33" si="12">SUM(Q7:Q31)</f>
        <v>464906.5</v>
      </c>
      <c r="R33" s="43">
        <f t="shared" si="12"/>
        <v>284372.59999999998</v>
      </c>
      <c r="S33" s="48">
        <f t="shared" si="12"/>
        <v>1281885.4000000001</v>
      </c>
      <c r="T33" s="48">
        <f t="shared" si="12"/>
        <v>1030631.0999999999</v>
      </c>
      <c r="U33" s="48">
        <f t="shared" si="12"/>
        <v>1746791.8999999997</v>
      </c>
      <c r="V33" s="48">
        <f t="shared" si="12"/>
        <v>1315003.7000000002</v>
      </c>
      <c r="W33" s="43">
        <f t="shared" si="12"/>
        <v>100.8</v>
      </c>
      <c r="X33" s="43">
        <f t="shared" si="12"/>
        <v>2481.9</v>
      </c>
      <c r="Y33" s="43">
        <f t="shared" si="12"/>
        <v>30470.499999999996</v>
      </c>
      <c r="Z33" s="48">
        <f t="shared" si="12"/>
        <v>13977</v>
      </c>
      <c r="AA33" s="43">
        <f t="shared" si="12"/>
        <v>30571.299999999996</v>
      </c>
      <c r="AB33" s="43">
        <f t="shared" si="12"/>
        <v>16458.900000000001</v>
      </c>
      <c r="AD33" s="43">
        <f>SUM(AD7:AD31)</f>
        <v>353043.1</v>
      </c>
      <c r="AE33" s="43">
        <f>SUM(AE7:AE31)</f>
        <v>102601.4</v>
      </c>
      <c r="AF33" s="43">
        <f>SUM(AF7:AF31)</f>
        <v>12937.1</v>
      </c>
      <c r="AG33" s="43">
        <f>SUM(AG7:AG31)</f>
        <v>468581.6</v>
      </c>
    </row>
    <row r="34" spans="1:33" ht="18" hidden="1" customHeight="1">
      <c r="A34" s="96"/>
      <c r="B34" s="96"/>
      <c r="C34" s="102"/>
      <c r="D34" s="102"/>
      <c r="E34" s="96"/>
      <c r="F34" s="96"/>
      <c r="G34" s="96"/>
      <c r="H34" s="96"/>
      <c r="I34" s="97">
        <f>SUM(I7:I31)</f>
        <v>66440276.899999999</v>
      </c>
      <c r="J34" s="97">
        <f>SUM(J7:J31)</f>
        <v>59135745.5</v>
      </c>
      <c r="K34" s="66">
        <f>(J34/I34)*100</f>
        <v>89.005868517083201</v>
      </c>
      <c r="L34" s="66"/>
      <c r="M34" s="66"/>
      <c r="N34" s="66"/>
      <c r="O34" s="97"/>
    </row>
    <row r="35" spans="1:33" hidden="1">
      <c r="A35" s="96"/>
      <c r="B35" s="96"/>
      <c r="C35" s="97">
        <f>C33-C34</f>
        <v>67753052.400000006</v>
      </c>
      <c r="D35" s="97">
        <f>D33-D34</f>
        <v>65041188.399999999</v>
      </c>
      <c r="E35" s="97"/>
      <c r="F35" s="97"/>
      <c r="G35" s="97"/>
      <c r="H35" s="97"/>
      <c r="I35" s="97"/>
      <c r="J35" s="96"/>
      <c r="K35" s="66" t="e">
        <f>(J35/I35)*100</f>
        <v>#DIV/0!</v>
      </c>
      <c r="L35" s="66"/>
      <c r="M35" s="66"/>
      <c r="N35" s="66"/>
      <c r="O35" s="96"/>
    </row>
    <row r="36" spans="1:33" hidden="1">
      <c r="A36" s="96"/>
      <c r="B36" s="96"/>
      <c r="C36" s="102">
        <v>481373.8</v>
      </c>
      <c r="D36" s="102">
        <v>594960.5</v>
      </c>
      <c r="E36" s="97"/>
      <c r="F36" s="97"/>
      <c r="G36" s="97"/>
      <c r="H36" s="97"/>
      <c r="I36" s="97"/>
      <c r="J36" s="97"/>
      <c r="K36" s="66" t="e">
        <f>(J36/I36)*100</f>
        <v>#DIV/0!</v>
      </c>
      <c r="L36" s="66"/>
      <c r="M36" s="66"/>
      <c r="N36" s="66"/>
      <c r="O36" s="96"/>
    </row>
    <row r="37" spans="1:33">
      <c r="A37" s="96"/>
      <c r="B37" s="103"/>
      <c r="C37" s="105"/>
      <c r="D37" s="106"/>
      <c r="E37" s="103"/>
      <c r="F37" s="103"/>
      <c r="G37" s="103"/>
      <c r="H37" s="103"/>
      <c r="I37" s="103"/>
      <c r="J37" s="104"/>
      <c r="K37" s="103"/>
      <c r="L37" s="103"/>
      <c r="M37" s="103"/>
      <c r="N37" s="103"/>
      <c r="O37" s="103"/>
    </row>
    <row r="38" spans="1:33">
      <c r="A38" s="96"/>
      <c r="B38" s="103"/>
      <c r="C38" s="52"/>
      <c r="D38" s="52"/>
      <c r="E38" s="103"/>
      <c r="F38" s="103"/>
      <c r="G38" s="103"/>
      <c r="H38" s="103"/>
      <c r="I38" s="116"/>
      <c r="J38" s="116"/>
      <c r="K38" s="103"/>
      <c r="L38" s="103"/>
      <c r="M38" s="103"/>
      <c r="N38" s="103"/>
      <c r="O38" s="103"/>
    </row>
    <row r="39" spans="1:33" ht="7.5" customHeight="1">
      <c r="A39" s="96"/>
      <c r="B39" s="103"/>
      <c r="C39" s="103"/>
      <c r="D39" s="103"/>
      <c r="E39" s="103"/>
      <c r="F39" s="103"/>
      <c r="G39" s="103"/>
      <c r="H39" s="103"/>
      <c r="I39" s="103"/>
      <c r="J39" s="103"/>
      <c r="K39" s="103"/>
      <c r="L39" s="103"/>
      <c r="M39" s="103"/>
      <c r="N39" s="103"/>
      <c r="O39" s="103"/>
    </row>
    <row r="40" spans="1:33">
      <c r="A40" s="96"/>
      <c r="B40" s="96"/>
      <c r="C40" s="96"/>
      <c r="D40" s="96"/>
      <c r="E40" s="96"/>
      <c r="F40" s="96"/>
      <c r="G40" s="96"/>
      <c r="H40" s="96"/>
      <c r="I40" s="96"/>
      <c r="J40" s="96"/>
      <c r="K40" s="96"/>
      <c r="L40" s="97"/>
      <c r="M40" s="96"/>
      <c r="N40" s="96"/>
      <c r="O40" s="96"/>
    </row>
    <row r="41" spans="1:33">
      <c r="A41" s="96"/>
      <c r="B41" s="96"/>
      <c r="C41" s="97"/>
      <c r="D41" s="97"/>
      <c r="E41" s="96"/>
      <c r="F41" s="96"/>
      <c r="G41" s="96"/>
      <c r="H41" s="96"/>
      <c r="I41" s="96"/>
      <c r="J41" s="96"/>
      <c r="K41" s="96"/>
      <c r="L41" s="96"/>
      <c r="M41" s="96"/>
      <c r="N41" s="96"/>
      <c r="O41" s="96"/>
    </row>
    <row r="44" spans="1:33">
      <c r="C44" s="48"/>
      <c r="D44" s="48"/>
    </row>
  </sheetData>
  <mergeCells count="10">
    <mergeCell ref="A4:A6"/>
    <mergeCell ref="I5:K5"/>
    <mergeCell ref="C5:E5"/>
    <mergeCell ref="I3:O3"/>
    <mergeCell ref="B4:B6"/>
    <mergeCell ref="O4:O6"/>
    <mergeCell ref="F5:H5"/>
    <mergeCell ref="L5:N5"/>
    <mergeCell ref="I4:N4"/>
    <mergeCell ref="C4:H4"/>
  </mergeCells>
  <phoneticPr fontId="0" type="noConversion"/>
  <printOptions horizontalCentered="1"/>
  <pageMargins left="0.24" right="0.21" top="0.196850393700787" bottom="0.23622047244094499" header="0.196850393700787" footer="0.23622047244094499"/>
  <pageSetup paperSize="9"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P26" sqref="P26"/>
    </sheetView>
  </sheetViews>
  <sheetFormatPr defaultRowHeight="12"/>
  <cols>
    <col min="1" max="1" width="4.42578125" style="42" customWidth="1"/>
    <col min="2" max="2" width="18.7109375" style="35" customWidth="1"/>
    <col min="3" max="5" width="10.7109375" style="35" customWidth="1"/>
    <col min="6" max="7" width="10.7109375" style="1" customWidth="1"/>
    <col min="8" max="8" width="10.42578125" style="35" customWidth="1"/>
    <col min="9" max="11" width="10.7109375" style="35" customWidth="1"/>
    <col min="12" max="16384" width="9.140625" style="35"/>
  </cols>
  <sheetData>
    <row r="1" spans="1:12" ht="20.100000000000001" customHeight="1">
      <c r="A1" s="169" t="s">
        <v>185</v>
      </c>
      <c r="B1" s="169"/>
      <c r="C1" s="169"/>
      <c r="D1" s="169"/>
      <c r="E1" s="169"/>
      <c r="F1" s="169"/>
      <c r="G1" s="169"/>
      <c r="H1" s="169"/>
      <c r="I1" s="169"/>
      <c r="J1" s="169"/>
      <c r="K1" s="169"/>
    </row>
    <row r="2" spans="1:12" ht="20.100000000000001" customHeight="1">
      <c r="A2" s="145"/>
      <c r="B2" s="67"/>
      <c r="C2" s="67"/>
      <c r="D2" s="67"/>
      <c r="E2" s="67"/>
      <c r="F2" s="67"/>
      <c r="G2" s="67"/>
      <c r="H2" s="67"/>
      <c r="I2" s="67"/>
      <c r="J2" s="67"/>
      <c r="K2" s="67"/>
    </row>
    <row r="3" spans="1:12">
      <c r="A3" s="36"/>
      <c r="B3" s="37"/>
      <c r="C3" s="37"/>
      <c r="D3" s="37"/>
      <c r="E3" s="37"/>
      <c r="F3" s="28"/>
      <c r="G3" s="28"/>
      <c r="H3" s="37"/>
      <c r="I3" s="37"/>
      <c r="J3" s="37"/>
      <c r="K3" s="37"/>
    </row>
    <row r="4" spans="1:12" ht="20.100000000000001" customHeight="1">
      <c r="A4" s="170" t="s">
        <v>130</v>
      </c>
      <c r="B4" s="170" t="s">
        <v>94</v>
      </c>
      <c r="C4" s="170" t="s">
        <v>95</v>
      </c>
      <c r="D4" s="170"/>
      <c r="E4" s="170"/>
      <c r="F4" s="170" t="s">
        <v>96</v>
      </c>
      <c r="G4" s="170"/>
      <c r="H4" s="170"/>
      <c r="I4" s="170" t="s">
        <v>97</v>
      </c>
      <c r="J4" s="170"/>
      <c r="K4" s="170"/>
      <c r="L4" s="2"/>
    </row>
    <row r="5" spans="1:12" ht="20.100000000000001" customHeight="1">
      <c r="A5" s="170"/>
      <c r="B5" s="170"/>
      <c r="C5" s="134" t="s">
        <v>34</v>
      </c>
      <c r="D5" s="134" t="s">
        <v>6</v>
      </c>
      <c r="E5" s="134" t="s">
        <v>7</v>
      </c>
      <c r="F5" s="134" t="s">
        <v>34</v>
      </c>
      <c r="G5" s="134" t="s">
        <v>6</v>
      </c>
      <c r="H5" s="134" t="s">
        <v>7</v>
      </c>
      <c r="I5" s="134" t="s">
        <v>34</v>
      </c>
      <c r="J5" s="134" t="s">
        <v>6</v>
      </c>
      <c r="K5" s="134" t="s">
        <v>7</v>
      </c>
      <c r="L5" s="2"/>
    </row>
    <row r="6" spans="1:12" ht="18" customHeight="1">
      <c r="A6" s="38">
        <v>1</v>
      </c>
      <c r="B6" s="39" t="s">
        <v>8</v>
      </c>
      <c r="C6" s="111">
        <v>109108.9</v>
      </c>
      <c r="D6" s="111">
        <v>115149.93799999999</v>
      </c>
      <c r="E6" s="111">
        <f>D6/C6*100</f>
        <v>105.53670507172193</v>
      </c>
      <c r="F6" s="111">
        <v>2435</v>
      </c>
      <c r="G6" s="111">
        <v>1968.25</v>
      </c>
      <c r="H6" s="111">
        <f>G6/F6*100</f>
        <v>80.831622176591381</v>
      </c>
      <c r="I6" s="112">
        <f t="shared" ref="I6:I31" si="0">C6+F6</f>
        <v>111543.9</v>
      </c>
      <c r="J6" s="112">
        <f t="shared" ref="J6:J31" si="1">D6+G6</f>
        <v>117118.18799999999</v>
      </c>
      <c r="K6" s="112">
        <f t="shared" ref="K6:K31" si="2">J6/I6*100</f>
        <v>104.99739385121015</v>
      </c>
    </row>
    <row r="7" spans="1:12" ht="18" customHeight="1">
      <c r="A7" s="38">
        <v>2</v>
      </c>
      <c r="B7" s="39" t="s">
        <v>9</v>
      </c>
      <c r="C7" s="111">
        <v>105085.2</v>
      </c>
      <c r="D7" s="111">
        <v>122223.44399999999</v>
      </c>
      <c r="E7" s="111">
        <f t="shared" ref="E7:E31" si="3">D7/C7*100</f>
        <v>116.30890363248108</v>
      </c>
      <c r="F7" s="111">
        <v>2450</v>
      </c>
      <c r="G7" s="111">
        <v>1630.2</v>
      </c>
      <c r="H7" s="111">
        <f t="shared" ref="H7:H31" si="4">G7/F7*100</f>
        <v>66.53877551020409</v>
      </c>
      <c r="I7" s="112">
        <f t="shared" si="0"/>
        <v>107535.2</v>
      </c>
      <c r="J7" s="112">
        <f t="shared" si="1"/>
        <v>123853.64399999999</v>
      </c>
      <c r="K7" s="112">
        <f t="shared" si="2"/>
        <v>115.17497898362581</v>
      </c>
    </row>
    <row r="8" spans="1:12" ht="18" customHeight="1">
      <c r="A8" s="38">
        <v>3</v>
      </c>
      <c r="B8" s="39" t="s">
        <v>10</v>
      </c>
      <c r="C8" s="111">
        <v>125852.5</v>
      </c>
      <c r="D8" s="111">
        <v>160168.946</v>
      </c>
      <c r="E8" s="111">
        <f t="shared" si="3"/>
        <v>127.26719453328302</v>
      </c>
      <c r="F8" s="111">
        <v>2229.3000000000002</v>
      </c>
      <c r="G8" s="111">
        <v>4931.9000000000005</v>
      </c>
      <c r="H8" s="111">
        <f t="shared" si="4"/>
        <v>221.2308796483201</v>
      </c>
      <c r="I8" s="112">
        <f t="shared" si="0"/>
        <v>128081.8</v>
      </c>
      <c r="J8" s="112">
        <f t="shared" si="1"/>
        <v>165100.84599999999</v>
      </c>
      <c r="K8" s="112">
        <f t="shared" si="2"/>
        <v>128.90265908193044</v>
      </c>
    </row>
    <row r="9" spans="1:12" ht="18" customHeight="1">
      <c r="A9" s="38">
        <v>4</v>
      </c>
      <c r="B9" s="39" t="s">
        <v>11</v>
      </c>
      <c r="C9" s="111">
        <v>168185.1</v>
      </c>
      <c r="D9" s="111">
        <v>175781.21799999999</v>
      </c>
      <c r="E9" s="111">
        <f t="shared" si="3"/>
        <v>104.5165225694785</v>
      </c>
      <c r="F9" s="111">
        <v>2139</v>
      </c>
      <c r="G9" s="111">
        <v>2542.64</v>
      </c>
      <c r="H9" s="111">
        <f t="shared" si="4"/>
        <v>118.8705002337541</v>
      </c>
      <c r="I9" s="112">
        <f t="shared" si="0"/>
        <v>170324.1</v>
      </c>
      <c r="J9" s="112">
        <f t="shared" si="1"/>
        <v>178323.85800000001</v>
      </c>
      <c r="K9" s="112">
        <f t="shared" si="2"/>
        <v>104.69678571617287</v>
      </c>
    </row>
    <row r="10" spans="1:12" ht="18" customHeight="1">
      <c r="A10" s="38">
        <v>5</v>
      </c>
      <c r="B10" s="39" t="s">
        <v>12</v>
      </c>
      <c r="C10" s="111">
        <v>176699.1</v>
      </c>
      <c r="D10" s="111">
        <v>177753.42978999997</v>
      </c>
      <c r="E10" s="111">
        <f t="shared" si="3"/>
        <v>100.59668090556204</v>
      </c>
      <c r="F10" s="111">
        <v>2758.5</v>
      </c>
      <c r="G10" s="111">
        <v>7057.5229999999992</v>
      </c>
      <c r="H10" s="111">
        <f t="shared" si="4"/>
        <v>255.8464020300888</v>
      </c>
      <c r="I10" s="112">
        <f t="shared" si="0"/>
        <v>179457.6</v>
      </c>
      <c r="J10" s="112">
        <f t="shared" si="1"/>
        <v>184810.95278999995</v>
      </c>
      <c r="K10" s="112">
        <f t="shared" si="2"/>
        <v>102.98307387928955</v>
      </c>
    </row>
    <row r="11" spans="1:12" ht="18" customHeight="1">
      <c r="A11" s="38">
        <v>6</v>
      </c>
      <c r="B11" s="39" t="s">
        <v>13</v>
      </c>
      <c r="C11" s="111">
        <v>167245.40000000002</v>
      </c>
      <c r="D11" s="111">
        <v>209975.74500000002</v>
      </c>
      <c r="E11" s="111">
        <f t="shared" si="3"/>
        <v>125.54948895455421</v>
      </c>
      <c r="F11" s="111">
        <v>4278</v>
      </c>
      <c r="G11" s="111">
        <v>20474.854000000003</v>
      </c>
      <c r="H11" s="111">
        <f t="shared" si="4"/>
        <v>478.60808789153816</v>
      </c>
      <c r="I11" s="112">
        <f t="shared" si="0"/>
        <v>171523.40000000002</v>
      </c>
      <c r="J11" s="112">
        <f t="shared" si="1"/>
        <v>230450.59900000002</v>
      </c>
      <c r="K11" s="112">
        <f t="shared" si="2"/>
        <v>134.35519526781766</v>
      </c>
    </row>
    <row r="12" spans="1:12" ht="18" customHeight="1">
      <c r="A12" s="38">
        <v>7</v>
      </c>
      <c r="B12" s="39" t="s">
        <v>14</v>
      </c>
      <c r="C12" s="111">
        <v>130387.20000000001</v>
      </c>
      <c r="D12" s="111">
        <v>173098.891</v>
      </c>
      <c r="E12" s="111">
        <f t="shared" si="3"/>
        <v>132.7575797317528</v>
      </c>
      <c r="F12" s="111">
        <v>29136</v>
      </c>
      <c r="G12" s="111">
        <v>30182.146000000001</v>
      </c>
      <c r="H12" s="111">
        <f t="shared" si="4"/>
        <v>103.59056150466776</v>
      </c>
      <c r="I12" s="112">
        <f t="shared" si="0"/>
        <v>159523.20000000001</v>
      </c>
      <c r="J12" s="112">
        <f t="shared" si="1"/>
        <v>203281.03700000001</v>
      </c>
      <c r="K12" s="112">
        <f t="shared" si="2"/>
        <v>127.43039068925397</v>
      </c>
    </row>
    <row r="13" spans="1:12" ht="18" customHeight="1">
      <c r="A13" s="38">
        <v>8</v>
      </c>
      <c r="B13" s="39" t="s">
        <v>15</v>
      </c>
      <c r="C13" s="111">
        <v>142553.9</v>
      </c>
      <c r="D13" s="111">
        <v>170429.47000000003</v>
      </c>
      <c r="E13" s="111">
        <f t="shared" si="3"/>
        <v>119.55440714003618</v>
      </c>
      <c r="F13" s="111">
        <v>7730.4</v>
      </c>
      <c r="G13" s="111">
        <v>15363.25</v>
      </c>
      <c r="H13" s="111">
        <f t="shared" si="4"/>
        <v>198.73809893407847</v>
      </c>
      <c r="I13" s="112">
        <f t="shared" si="0"/>
        <v>150284.29999999999</v>
      </c>
      <c r="J13" s="112">
        <f t="shared" si="1"/>
        <v>185792.72000000003</v>
      </c>
      <c r="K13" s="112">
        <f t="shared" si="2"/>
        <v>123.62749801542812</v>
      </c>
    </row>
    <row r="14" spans="1:12" ht="18" customHeight="1">
      <c r="A14" s="38">
        <v>9</v>
      </c>
      <c r="B14" s="39" t="s">
        <v>98</v>
      </c>
      <c r="C14" s="111">
        <v>132586.09999999998</v>
      </c>
      <c r="D14" s="111">
        <v>204468.99114000006</v>
      </c>
      <c r="E14" s="111">
        <f t="shared" si="3"/>
        <v>154.21600842018893</v>
      </c>
      <c r="F14" s="111">
        <v>3153</v>
      </c>
      <c r="G14" s="111">
        <v>3885.91</v>
      </c>
      <c r="H14" s="111">
        <f t="shared" si="4"/>
        <v>123.24484617824294</v>
      </c>
      <c r="I14" s="112">
        <f t="shared" si="0"/>
        <v>135739.09999999998</v>
      </c>
      <c r="J14" s="112">
        <f t="shared" si="1"/>
        <v>208354.90114000006</v>
      </c>
      <c r="K14" s="112">
        <f t="shared" si="2"/>
        <v>153.49659835670053</v>
      </c>
    </row>
    <row r="15" spans="1:12" ht="18" customHeight="1">
      <c r="A15" s="38">
        <v>10</v>
      </c>
      <c r="B15" s="39" t="s">
        <v>18</v>
      </c>
      <c r="C15" s="111">
        <v>125907.3</v>
      </c>
      <c r="D15" s="111">
        <v>147014.64300000001</v>
      </c>
      <c r="E15" s="111">
        <f>D25/C25*100</f>
        <v>124.84016340092421</v>
      </c>
      <c r="F15" s="111">
        <v>9819</v>
      </c>
      <c r="G15" s="111">
        <v>16468.3</v>
      </c>
      <c r="H15" s="111">
        <f>G25/F25*100</f>
        <v>217.91478260869565</v>
      </c>
      <c r="I15" s="112">
        <f>C25+F25</f>
        <v>238072.9</v>
      </c>
      <c r="J15" s="112">
        <f>D25+G25</f>
        <v>329321.34100000001</v>
      </c>
      <c r="K15" s="112">
        <f t="shared" si="2"/>
        <v>138.32794114743848</v>
      </c>
    </row>
    <row r="16" spans="1:12" ht="18" customHeight="1">
      <c r="A16" s="38">
        <v>11</v>
      </c>
      <c r="B16" s="39" t="s">
        <v>19</v>
      </c>
      <c r="C16" s="111">
        <v>112329.5</v>
      </c>
      <c r="D16" s="111">
        <v>131000.871</v>
      </c>
      <c r="E16" s="111">
        <f t="shared" si="3"/>
        <v>116.62196573473575</v>
      </c>
      <c r="F16" s="111">
        <v>2789</v>
      </c>
      <c r="G16" s="111">
        <v>3476.0650000000001</v>
      </c>
      <c r="H16" s="111">
        <f t="shared" si="4"/>
        <v>124.63481534600216</v>
      </c>
      <c r="I16" s="112">
        <f t="shared" si="0"/>
        <v>115118.5</v>
      </c>
      <c r="J16" s="112">
        <f t="shared" si="1"/>
        <v>134476.93599999999</v>
      </c>
      <c r="K16" s="112">
        <f t="shared" si="2"/>
        <v>116.81609471978874</v>
      </c>
    </row>
    <row r="17" spans="1:11" ht="18" customHeight="1">
      <c r="A17" s="38">
        <v>12</v>
      </c>
      <c r="B17" s="39" t="s">
        <v>20</v>
      </c>
      <c r="C17" s="111">
        <v>122501.2</v>
      </c>
      <c r="D17" s="111">
        <v>154169.826</v>
      </c>
      <c r="E17" s="111">
        <f t="shared" si="3"/>
        <v>125.85168635082759</v>
      </c>
      <c r="F17" s="111">
        <v>11089</v>
      </c>
      <c r="G17" s="111">
        <v>17397.946</v>
      </c>
      <c r="H17" s="111">
        <f t="shared" si="4"/>
        <v>156.89373252773018</v>
      </c>
      <c r="I17" s="112">
        <f>C17+F17</f>
        <v>133590.20000000001</v>
      </c>
      <c r="J17" s="112">
        <f t="shared" si="1"/>
        <v>171567.772</v>
      </c>
      <c r="K17" s="112">
        <f t="shared" si="2"/>
        <v>128.42841166492752</v>
      </c>
    </row>
    <row r="18" spans="1:11" ht="18" customHeight="1">
      <c r="A18" s="38">
        <v>13</v>
      </c>
      <c r="B18" s="39" t="s">
        <v>21</v>
      </c>
      <c r="C18" s="111">
        <v>146327</v>
      </c>
      <c r="D18" s="111">
        <v>168436.989</v>
      </c>
      <c r="E18" s="111">
        <f t="shared" si="3"/>
        <v>115.10998585360186</v>
      </c>
      <c r="F18" s="111">
        <v>1939</v>
      </c>
      <c r="G18" s="111">
        <v>2801.0699999999997</v>
      </c>
      <c r="H18" s="111">
        <f t="shared" si="4"/>
        <v>144.45951521402785</v>
      </c>
      <c r="I18" s="112">
        <f t="shared" si="0"/>
        <v>148266</v>
      </c>
      <c r="J18" s="112">
        <f t="shared" si="1"/>
        <v>171238.05900000001</v>
      </c>
      <c r="K18" s="112">
        <f t="shared" si="2"/>
        <v>115.49381449556878</v>
      </c>
    </row>
    <row r="19" spans="1:11" ht="18" customHeight="1">
      <c r="A19" s="38">
        <v>14</v>
      </c>
      <c r="B19" s="39" t="s">
        <v>29</v>
      </c>
      <c r="C19" s="111">
        <v>92717.900000000009</v>
      </c>
      <c r="D19" s="111">
        <v>124393.21699999999</v>
      </c>
      <c r="E19" s="111">
        <f t="shared" si="3"/>
        <v>134.16310874167769</v>
      </c>
      <c r="F19" s="111">
        <v>4539</v>
      </c>
      <c r="G19" s="111">
        <v>8850.11</v>
      </c>
      <c r="H19" s="111">
        <f t="shared" si="4"/>
        <v>194.97929059264158</v>
      </c>
      <c r="I19" s="112">
        <f t="shared" si="0"/>
        <v>97256.900000000009</v>
      </c>
      <c r="J19" s="112">
        <f t="shared" si="1"/>
        <v>133243.32699999999</v>
      </c>
      <c r="K19" s="112">
        <f t="shared" si="2"/>
        <v>137.00141275323395</v>
      </c>
    </row>
    <row r="20" spans="1:11" ht="18" customHeight="1">
      <c r="A20" s="38">
        <v>15</v>
      </c>
      <c r="B20" s="39" t="s">
        <v>23</v>
      </c>
      <c r="C20" s="111">
        <v>168314.7</v>
      </c>
      <c r="D20" s="111">
        <v>190251.14050000001</v>
      </c>
      <c r="E20" s="111">
        <f t="shared" si="3"/>
        <v>113.03299147370967</v>
      </c>
      <c r="F20" s="111">
        <v>18378</v>
      </c>
      <c r="G20" s="111">
        <v>22469.063999999998</v>
      </c>
      <c r="H20" s="111">
        <f t="shared" si="4"/>
        <v>122.26065948416584</v>
      </c>
      <c r="I20" s="112">
        <f t="shared" si="0"/>
        <v>186692.7</v>
      </c>
      <c r="J20" s="112">
        <f t="shared" si="1"/>
        <v>212720.20449999999</v>
      </c>
      <c r="K20" s="112">
        <f t="shared" si="2"/>
        <v>113.94136166009703</v>
      </c>
    </row>
    <row r="21" spans="1:11" ht="18" customHeight="1">
      <c r="A21" s="38">
        <v>16</v>
      </c>
      <c r="B21" s="39" t="s">
        <v>24</v>
      </c>
      <c r="C21" s="111">
        <v>104795.4</v>
      </c>
      <c r="D21" s="111">
        <v>110565.34299000002</v>
      </c>
      <c r="E21" s="111">
        <f t="shared" si="3"/>
        <v>105.50591246371503</v>
      </c>
      <c r="F21" s="111">
        <v>2589</v>
      </c>
      <c r="G21" s="111">
        <v>2769.6550000000002</v>
      </c>
      <c r="H21" s="111">
        <f t="shared" si="4"/>
        <v>106.9777906527617</v>
      </c>
      <c r="I21" s="112">
        <f t="shared" si="0"/>
        <v>107384.4</v>
      </c>
      <c r="J21" s="112">
        <f t="shared" si="1"/>
        <v>113334.99799000002</v>
      </c>
      <c r="K21" s="112">
        <f t="shared" si="2"/>
        <v>105.541398927591</v>
      </c>
    </row>
    <row r="22" spans="1:11" ht="18" customHeight="1">
      <c r="A22" s="38">
        <v>17</v>
      </c>
      <c r="B22" s="39" t="s">
        <v>25</v>
      </c>
      <c r="C22" s="111">
        <v>140894.5</v>
      </c>
      <c r="D22" s="111">
        <v>179199.97699999998</v>
      </c>
      <c r="E22" s="111">
        <f t="shared" si="3"/>
        <v>127.18734727047543</v>
      </c>
      <c r="F22" s="111">
        <v>55488.4</v>
      </c>
      <c r="G22" s="111">
        <v>61730.7</v>
      </c>
      <c r="H22" s="111">
        <f t="shared" si="4"/>
        <v>111.24973868412135</v>
      </c>
      <c r="I22" s="112">
        <f t="shared" si="0"/>
        <v>196382.9</v>
      </c>
      <c r="J22" s="112">
        <f t="shared" si="1"/>
        <v>240930.67699999997</v>
      </c>
      <c r="K22" s="112">
        <f t="shared" si="2"/>
        <v>122.68414256027383</v>
      </c>
    </row>
    <row r="23" spans="1:11" ht="18" customHeight="1">
      <c r="A23" s="38">
        <v>18</v>
      </c>
      <c r="B23" s="39" t="s">
        <v>26</v>
      </c>
      <c r="C23" s="111">
        <v>112190.5</v>
      </c>
      <c r="D23" s="111">
        <v>131407.87599999999</v>
      </c>
      <c r="E23" s="111">
        <f t="shared" si="3"/>
        <v>117.12923643267476</v>
      </c>
      <c r="F23" s="111">
        <v>1739</v>
      </c>
      <c r="G23" s="111">
        <v>4958.9049999999997</v>
      </c>
      <c r="H23" s="111">
        <f t="shared" si="4"/>
        <v>285.15842438182864</v>
      </c>
      <c r="I23" s="112">
        <f t="shared" si="0"/>
        <v>113929.5</v>
      </c>
      <c r="J23" s="112">
        <f t="shared" si="1"/>
        <v>136366.78099999999</v>
      </c>
      <c r="K23" s="112">
        <f t="shared" si="2"/>
        <v>119.69400462566762</v>
      </c>
    </row>
    <row r="24" spans="1:11" ht="18" customHeight="1">
      <c r="A24" s="38">
        <v>19</v>
      </c>
      <c r="B24" s="39" t="s">
        <v>27</v>
      </c>
      <c r="C24" s="111">
        <v>114886.6</v>
      </c>
      <c r="D24" s="111">
        <v>129297.84608999998</v>
      </c>
      <c r="E24" s="111">
        <f t="shared" si="3"/>
        <v>112.54388770317858</v>
      </c>
      <c r="F24" s="111">
        <v>3989</v>
      </c>
      <c r="G24" s="111">
        <v>23602.226999999995</v>
      </c>
      <c r="H24" s="111">
        <f t="shared" si="4"/>
        <v>591.68280270744538</v>
      </c>
      <c r="I24" s="112">
        <f t="shared" si="0"/>
        <v>118875.6</v>
      </c>
      <c r="J24" s="112">
        <f t="shared" si="1"/>
        <v>152900.07308999996</v>
      </c>
      <c r="K24" s="112">
        <f t="shared" si="2"/>
        <v>128.62191491777958</v>
      </c>
    </row>
    <row r="25" spans="1:11" ht="18" customHeight="1">
      <c r="A25" s="38">
        <v>20</v>
      </c>
      <c r="B25" s="39" t="s">
        <v>17</v>
      </c>
      <c r="C25" s="111">
        <v>203572.9</v>
      </c>
      <c r="D25" s="111">
        <v>254140.74100000001</v>
      </c>
      <c r="E25" s="111">
        <f t="shared" si="3"/>
        <v>124.84016340092421</v>
      </c>
      <c r="F25" s="111">
        <v>34500</v>
      </c>
      <c r="G25" s="111">
        <v>75180.600000000006</v>
      </c>
      <c r="H25" s="111">
        <f t="shared" si="4"/>
        <v>217.91478260869565</v>
      </c>
      <c r="I25" s="112">
        <f t="shared" si="0"/>
        <v>238072.9</v>
      </c>
      <c r="J25" s="112">
        <f t="shared" si="1"/>
        <v>329321.34100000001</v>
      </c>
      <c r="K25" s="112">
        <f t="shared" si="2"/>
        <v>138.32794114743848</v>
      </c>
    </row>
    <row r="26" spans="1:11" ht="18" customHeight="1">
      <c r="A26" s="38">
        <v>21</v>
      </c>
      <c r="B26" s="39" t="s">
        <v>28</v>
      </c>
      <c r="C26" s="111">
        <v>130520.6</v>
      </c>
      <c r="D26" s="111">
        <v>133718.56099999999</v>
      </c>
      <c r="E26" s="111">
        <f t="shared" si="3"/>
        <v>102.45015805934081</v>
      </c>
      <c r="F26" s="111">
        <v>3049</v>
      </c>
      <c r="G26" s="111">
        <v>4583.3</v>
      </c>
      <c r="H26" s="111">
        <f t="shared" si="4"/>
        <v>150.32141685798624</v>
      </c>
      <c r="I26" s="112">
        <f t="shared" si="0"/>
        <v>133569.60000000001</v>
      </c>
      <c r="J26" s="112">
        <f t="shared" si="1"/>
        <v>138301.86099999998</v>
      </c>
      <c r="K26" s="112">
        <f t="shared" si="2"/>
        <v>103.54291769983585</v>
      </c>
    </row>
    <row r="27" spans="1:11" ht="18" customHeight="1">
      <c r="A27" s="38">
        <v>22</v>
      </c>
      <c r="B27" s="39" t="s">
        <v>99</v>
      </c>
      <c r="C27" s="111">
        <v>84060.5</v>
      </c>
      <c r="D27" s="111">
        <v>96722.467000000019</v>
      </c>
      <c r="E27" s="111">
        <f t="shared" si="3"/>
        <v>115.06292134831465</v>
      </c>
      <c r="F27" s="111">
        <v>1379.3</v>
      </c>
      <c r="G27" s="111">
        <v>4496.1859999999997</v>
      </c>
      <c r="H27" s="111">
        <f t="shared" si="4"/>
        <v>325.97592981947361</v>
      </c>
      <c r="I27" s="112">
        <f t="shared" si="0"/>
        <v>85439.8</v>
      </c>
      <c r="J27" s="112">
        <f t="shared" si="1"/>
        <v>101218.65300000002</v>
      </c>
      <c r="K27" s="112">
        <f t="shared" si="2"/>
        <v>118.46780189092205</v>
      </c>
    </row>
    <row r="28" spans="1:11" ht="18" customHeight="1">
      <c r="A28" s="38">
        <v>23</v>
      </c>
      <c r="B28" s="39" t="s">
        <v>30</v>
      </c>
      <c r="C28" s="111">
        <v>151610.70000000001</v>
      </c>
      <c r="D28" s="111">
        <v>184133.17979999998</v>
      </c>
      <c r="E28" s="111">
        <f t="shared" si="3"/>
        <v>121.45130904349098</v>
      </c>
      <c r="F28" s="111">
        <v>15928</v>
      </c>
      <c r="G28" s="111">
        <v>17859.95</v>
      </c>
      <c r="H28" s="111">
        <f t="shared" si="4"/>
        <v>112.12926921145154</v>
      </c>
      <c r="I28" s="112">
        <f t="shared" si="0"/>
        <v>167538.70000000001</v>
      </c>
      <c r="J28" s="112">
        <f t="shared" si="1"/>
        <v>201993.1298</v>
      </c>
      <c r="K28" s="112">
        <f t="shared" si="2"/>
        <v>120.56505738674107</v>
      </c>
    </row>
    <row r="29" spans="1:11" ht="18" customHeight="1">
      <c r="A29" s="38">
        <v>24</v>
      </c>
      <c r="B29" s="39" t="s">
        <v>31</v>
      </c>
      <c r="C29" s="111">
        <v>478880</v>
      </c>
      <c r="D29" s="111">
        <v>463047.74199999997</v>
      </c>
      <c r="E29" s="111">
        <f t="shared" si="3"/>
        <v>96.693898680253923</v>
      </c>
      <c r="F29" s="111">
        <v>0</v>
      </c>
      <c r="G29" s="111">
        <v>0</v>
      </c>
      <c r="H29" s="111" t="e">
        <f t="shared" si="4"/>
        <v>#DIV/0!</v>
      </c>
      <c r="I29" s="112">
        <f t="shared" si="0"/>
        <v>478880</v>
      </c>
      <c r="J29" s="112">
        <f t="shared" si="1"/>
        <v>463047.74199999997</v>
      </c>
      <c r="K29" s="112">
        <f t="shared" si="2"/>
        <v>96.693898680253923</v>
      </c>
    </row>
    <row r="30" spans="1:11" ht="18" customHeight="1">
      <c r="A30" s="38">
        <v>25</v>
      </c>
      <c r="B30" s="39" t="s">
        <v>143</v>
      </c>
      <c r="C30" s="111">
        <v>3982223.5000000005</v>
      </c>
      <c r="D30" s="111">
        <v>3691221.139</v>
      </c>
      <c r="E30" s="111">
        <f t="shared" si="3"/>
        <v>92.692465377696635</v>
      </c>
      <c r="F30" s="111">
        <v>1360672.4000000001</v>
      </c>
      <c r="G30" s="111">
        <v>1240393.7699999998</v>
      </c>
      <c r="H30" s="111">
        <f t="shared" si="4"/>
        <v>91.160353513454055</v>
      </c>
      <c r="I30" s="112">
        <f t="shared" si="0"/>
        <v>5342895.9000000004</v>
      </c>
      <c r="J30" s="112">
        <f t="shared" si="1"/>
        <v>4931614.909</v>
      </c>
      <c r="K30" s="112">
        <f t="shared" si="2"/>
        <v>92.302283280495885</v>
      </c>
    </row>
    <row r="31" spans="1:11" ht="18" customHeight="1" thickBot="1">
      <c r="A31" s="168" t="s">
        <v>85</v>
      </c>
      <c r="B31" s="168"/>
      <c r="C31" s="135">
        <f>SUM(C6:C30)</f>
        <v>7529436.2000000011</v>
      </c>
      <c r="D31" s="135">
        <f>SUM(D6:D30)</f>
        <v>7797771.631310001</v>
      </c>
      <c r="E31" s="135">
        <f t="shared" si="3"/>
        <v>103.56381838138159</v>
      </c>
      <c r="F31" s="135">
        <f>SUM(F6:F30)</f>
        <v>1584196.3</v>
      </c>
      <c r="G31" s="135">
        <f>SUM(G6:G30)</f>
        <v>1595074.5209999997</v>
      </c>
      <c r="H31" s="135">
        <f t="shared" si="4"/>
        <v>100.6866712793105</v>
      </c>
      <c r="I31" s="136">
        <f t="shared" si="0"/>
        <v>9113632.5000000019</v>
      </c>
      <c r="J31" s="136">
        <f t="shared" si="1"/>
        <v>9392846.1523100007</v>
      </c>
      <c r="K31" s="136">
        <f t="shared" si="2"/>
        <v>103.06369224686203</v>
      </c>
    </row>
    <row r="32" spans="1:11">
      <c r="A32" s="40"/>
      <c r="B32" s="41"/>
      <c r="C32" s="2"/>
      <c r="D32" s="2"/>
      <c r="E32" s="2"/>
      <c r="F32" s="2"/>
      <c r="G32" s="2"/>
      <c r="H32" s="2"/>
      <c r="I32" s="41"/>
      <c r="J32" s="41"/>
      <c r="K32" s="41"/>
    </row>
    <row r="33" spans="1:11">
      <c r="A33" s="40"/>
      <c r="B33" s="41"/>
      <c r="C33" s="2"/>
      <c r="D33" s="2"/>
      <c r="E33" s="2"/>
      <c r="F33" s="2"/>
      <c r="G33" s="2"/>
      <c r="H33" s="2"/>
      <c r="I33" s="41"/>
      <c r="J33" s="41"/>
      <c r="K33" s="41"/>
    </row>
    <row r="34" spans="1:11">
      <c r="A34" s="40"/>
      <c r="B34" s="41"/>
      <c r="C34" s="2"/>
      <c r="D34" s="2"/>
      <c r="E34" s="2"/>
      <c r="F34" s="2"/>
      <c r="G34" s="2"/>
      <c r="H34" s="2"/>
      <c r="I34" s="149"/>
      <c r="J34" s="149"/>
      <c r="K34" s="41"/>
    </row>
    <row r="35" spans="1:11">
      <c r="A35" s="40"/>
      <c r="B35" s="41"/>
      <c r="C35" s="2"/>
      <c r="D35" s="2"/>
      <c r="E35" s="2"/>
      <c r="F35" s="2"/>
      <c r="G35" s="2"/>
      <c r="H35" s="2"/>
      <c r="I35" s="41"/>
      <c r="J35" s="41"/>
      <c r="K35" s="41"/>
    </row>
    <row r="36" spans="1:11">
      <c r="A36" s="40"/>
      <c r="B36" s="41"/>
      <c r="C36" s="2"/>
      <c r="D36" s="2"/>
      <c r="E36" s="2"/>
      <c r="F36" s="2"/>
      <c r="G36" s="2"/>
      <c r="H36" s="2"/>
      <c r="I36" s="41"/>
      <c r="J36" s="41"/>
      <c r="K36" s="41"/>
    </row>
    <row r="37" spans="1:11">
      <c r="A37" s="40"/>
      <c r="B37" s="41"/>
      <c r="C37" s="41"/>
      <c r="D37" s="41"/>
      <c r="E37" s="41"/>
      <c r="F37" s="2"/>
      <c r="G37" s="2"/>
      <c r="H37" s="41"/>
      <c r="I37" s="41"/>
      <c r="J37" s="41"/>
      <c r="K37" s="41"/>
    </row>
    <row r="38" spans="1:11">
      <c r="A38" s="40"/>
      <c r="B38" s="41"/>
      <c r="C38" s="41"/>
      <c r="D38" s="41"/>
      <c r="E38" s="41"/>
      <c r="F38" s="2"/>
      <c r="G38" s="2"/>
      <c r="H38" s="41"/>
      <c r="I38" s="41"/>
      <c r="J38" s="41"/>
      <c r="K38" s="41"/>
    </row>
    <row r="39" spans="1:11">
      <c r="A39" s="40"/>
      <c r="B39" s="41"/>
      <c r="C39" s="41"/>
      <c r="D39" s="41"/>
      <c r="E39" s="41"/>
      <c r="F39" s="2"/>
      <c r="G39" s="2"/>
      <c r="H39" s="41"/>
      <c r="I39" s="41"/>
      <c r="J39" s="41"/>
      <c r="K39" s="41"/>
    </row>
    <row r="40" spans="1:11">
      <c r="A40" s="40"/>
      <c r="B40" s="41"/>
      <c r="C40" s="41"/>
      <c r="D40" s="41"/>
      <c r="E40" s="41"/>
      <c r="F40" s="2"/>
      <c r="G40" s="2"/>
      <c r="H40" s="41"/>
      <c r="I40" s="41"/>
      <c r="J40" s="41"/>
      <c r="K40" s="41"/>
    </row>
  </sheetData>
  <mergeCells count="7">
    <mergeCell ref="A31:B31"/>
    <mergeCell ref="A1:K1"/>
    <mergeCell ref="I4:K4"/>
    <mergeCell ref="A4:A5"/>
    <mergeCell ref="B4:B5"/>
    <mergeCell ref="C4:E4"/>
    <mergeCell ref="F4:H4"/>
  </mergeCells>
  <phoneticPr fontId="0" type="noConversion"/>
  <printOptions horizontalCentered="1"/>
  <pageMargins left="1.0900000000000001" right="0.75" top="0.72" bottom="0.22" header="0.5" footer="0.22"/>
  <pageSetup paperSize="9" orientation="landscape"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J33"/>
  <sheetViews>
    <sheetView topLeftCell="A4" workbookViewId="0">
      <selection activeCell="CL29" sqref="CL29"/>
    </sheetView>
  </sheetViews>
  <sheetFormatPr defaultRowHeight="12"/>
  <cols>
    <col min="1" max="1" width="16" style="3" customWidth="1"/>
    <col min="2" max="3" width="8.5703125" style="3" customWidth="1"/>
    <col min="4" max="5" width="9.28515625" style="3" customWidth="1"/>
    <col min="6" max="6" width="8.42578125" style="3" bestFit="1" customWidth="1"/>
    <col min="7" max="7" width="7.7109375" style="3" customWidth="1"/>
    <col min="8" max="8" width="7.42578125" style="3" bestFit="1" customWidth="1"/>
    <col min="9" max="9" width="7.5703125" style="3" customWidth="1"/>
    <col min="10" max="10" width="8.7109375" style="3" customWidth="1"/>
    <col min="11" max="11" width="8.140625" style="3" customWidth="1"/>
    <col min="12" max="12" width="7.85546875" style="3" customWidth="1"/>
    <col min="13" max="14" width="7.28515625" style="3" customWidth="1"/>
    <col min="15" max="15" width="8" style="3" customWidth="1"/>
    <col min="16" max="16" width="7.85546875" style="3" customWidth="1"/>
    <col min="17" max="17" width="8.85546875" style="3" customWidth="1"/>
    <col min="18" max="18" width="7" style="3" customWidth="1"/>
    <col min="19" max="19" width="7.85546875" style="3" customWidth="1"/>
    <col min="20" max="20" width="9.140625" style="3"/>
    <col min="21" max="88" width="0" style="3" hidden="1" customWidth="1"/>
    <col min="89" max="16384" width="9.140625" style="3"/>
  </cols>
  <sheetData>
    <row r="2" spans="1:88">
      <c r="A2" s="165" t="s">
        <v>184</v>
      </c>
      <c r="B2" s="165"/>
      <c r="C2" s="165"/>
      <c r="D2" s="165"/>
      <c r="E2" s="165"/>
      <c r="F2" s="165"/>
      <c r="G2" s="165"/>
      <c r="H2" s="165"/>
      <c r="I2" s="165"/>
      <c r="J2" s="165"/>
      <c r="K2" s="165"/>
      <c r="L2" s="165"/>
      <c r="M2" s="165"/>
      <c r="N2" s="165"/>
      <c r="O2" s="165"/>
      <c r="P2" s="165"/>
      <c r="Q2" s="4"/>
      <c r="R2" s="4"/>
      <c r="S2" s="4"/>
    </row>
    <row r="3" spans="1:88">
      <c r="A3" s="5"/>
      <c r="B3" s="5"/>
      <c r="C3" s="5"/>
      <c r="D3" s="17"/>
      <c r="E3" s="17"/>
      <c r="F3" s="5"/>
      <c r="G3" s="5"/>
      <c r="H3" s="4"/>
      <c r="I3" s="4"/>
      <c r="J3" s="172" t="s">
        <v>177</v>
      </c>
      <c r="K3" s="172"/>
      <c r="L3" s="172"/>
      <c r="M3" s="172"/>
      <c r="N3" s="172"/>
      <c r="O3" s="172"/>
      <c r="P3" s="172"/>
      <c r="Q3" s="172"/>
      <c r="R3" s="172"/>
      <c r="S3" s="172"/>
      <c r="T3" s="172"/>
    </row>
    <row r="4" spans="1:88" ht="13.5" customHeight="1">
      <c r="A4" s="171" t="s">
        <v>131</v>
      </c>
      <c r="B4" s="163" t="s">
        <v>89</v>
      </c>
      <c r="C4" s="163"/>
      <c r="D4" s="163" t="s">
        <v>90</v>
      </c>
      <c r="E4" s="163"/>
      <c r="F4" s="163" t="s">
        <v>91</v>
      </c>
      <c r="G4" s="163"/>
      <c r="H4" s="163"/>
      <c r="I4" s="163"/>
      <c r="J4" s="163"/>
      <c r="K4" s="163"/>
      <c r="L4" s="163"/>
      <c r="M4" s="163"/>
      <c r="N4" s="163"/>
      <c r="O4" s="163"/>
      <c r="P4" s="163"/>
      <c r="Q4" s="163"/>
      <c r="R4" s="163"/>
      <c r="S4" s="163"/>
      <c r="T4" s="137"/>
    </row>
    <row r="5" spans="1:88" ht="13.5" customHeight="1">
      <c r="A5" s="171"/>
      <c r="B5" s="117"/>
      <c r="C5" s="117"/>
      <c r="D5" s="117"/>
      <c r="E5" s="117"/>
      <c r="F5" s="120"/>
      <c r="G5" s="120"/>
      <c r="H5" s="120"/>
      <c r="I5" s="120"/>
      <c r="J5" s="120"/>
      <c r="K5" s="120"/>
      <c r="L5" s="120"/>
      <c r="M5" s="120"/>
      <c r="N5" s="120"/>
      <c r="O5" s="120"/>
      <c r="P5" s="164"/>
      <c r="Q5" s="164"/>
      <c r="R5" s="164"/>
      <c r="S5" s="164"/>
      <c r="T5" s="139"/>
    </row>
    <row r="6" spans="1:88" ht="50.25" customHeight="1">
      <c r="A6" s="171"/>
      <c r="B6" s="117">
        <v>2013</v>
      </c>
      <c r="C6" s="117">
        <v>2014</v>
      </c>
      <c r="D6" s="117">
        <v>2013</v>
      </c>
      <c r="E6" s="117">
        <v>2014</v>
      </c>
      <c r="F6" s="117" t="s">
        <v>76</v>
      </c>
      <c r="G6" s="117" t="s">
        <v>77</v>
      </c>
      <c r="H6" s="117" t="s">
        <v>78</v>
      </c>
      <c r="I6" s="117" t="s">
        <v>79</v>
      </c>
      <c r="J6" s="117" t="s">
        <v>80</v>
      </c>
      <c r="K6" s="117" t="s">
        <v>87</v>
      </c>
      <c r="L6" s="138" t="s">
        <v>124</v>
      </c>
      <c r="M6" s="138" t="s">
        <v>81</v>
      </c>
      <c r="N6" s="119" t="s">
        <v>121</v>
      </c>
      <c r="O6" s="117" t="s">
        <v>82</v>
      </c>
      <c r="P6" s="117" t="s">
        <v>83</v>
      </c>
      <c r="Q6" s="138" t="s">
        <v>88</v>
      </c>
      <c r="R6" s="138" t="s">
        <v>154</v>
      </c>
      <c r="S6" s="138" t="s">
        <v>84</v>
      </c>
      <c r="T6" s="138" t="s">
        <v>152</v>
      </c>
      <c r="W6" s="18" t="s">
        <v>76</v>
      </c>
      <c r="X6" s="18" t="s">
        <v>77</v>
      </c>
      <c r="Y6" s="18" t="s">
        <v>78</v>
      </c>
      <c r="Z6" s="18" t="s">
        <v>79</v>
      </c>
      <c r="AA6" s="18" t="s">
        <v>80</v>
      </c>
      <c r="AB6" s="18" t="s">
        <v>87</v>
      </c>
      <c r="AC6" s="20" t="s">
        <v>124</v>
      </c>
      <c r="AD6" s="20" t="s">
        <v>81</v>
      </c>
      <c r="AE6" s="19" t="s">
        <v>121</v>
      </c>
      <c r="AF6" s="18" t="s">
        <v>82</v>
      </c>
      <c r="AG6" s="18" t="s">
        <v>83</v>
      </c>
      <c r="AH6" s="20" t="s">
        <v>88</v>
      </c>
      <c r="AI6" s="20" t="s">
        <v>121</v>
      </c>
      <c r="AJ6" s="21" t="s">
        <v>84</v>
      </c>
      <c r="AL6" s="3" t="s">
        <v>150</v>
      </c>
      <c r="AM6" s="18" t="s">
        <v>76</v>
      </c>
      <c r="AN6" s="18" t="s">
        <v>77</v>
      </c>
      <c r="AO6" s="18" t="s">
        <v>78</v>
      </c>
      <c r="AP6" s="18" t="s">
        <v>79</v>
      </c>
      <c r="AQ6" s="18" t="s">
        <v>80</v>
      </c>
      <c r="AR6" s="18" t="s">
        <v>87</v>
      </c>
      <c r="AS6" s="20" t="s">
        <v>124</v>
      </c>
      <c r="AT6" s="20" t="s">
        <v>81</v>
      </c>
      <c r="AU6" s="19" t="s">
        <v>121</v>
      </c>
      <c r="AV6" s="18" t="s">
        <v>82</v>
      </c>
      <c r="AW6" s="18" t="s">
        <v>83</v>
      </c>
      <c r="AX6" s="20" t="s">
        <v>88</v>
      </c>
      <c r="AY6" s="20" t="s">
        <v>121</v>
      </c>
      <c r="AZ6" s="21" t="s">
        <v>84</v>
      </c>
      <c r="BB6" s="3" t="s">
        <v>151</v>
      </c>
      <c r="BD6" s="18" t="s">
        <v>76</v>
      </c>
      <c r="BE6" s="18" t="s">
        <v>77</v>
      </c>
      <c r="BF6" s="18" t="s">
        <v>78</v>
      </c>
      <c r="BG6" s="18" t="s">
        <v>79</v>
      </c>
      <c r="BH6" s="18" t="s">
        <v>80</v>
      </c>
      <c r="BI6" s="18" t="s">
        <v>87</v>
      </c>
      <c r="BJ6" s="20" t="s">
        <v>124</v>
      </c>
      <c r="BK6" s="20" t="s">
        <v>81</v>
      </c>
      <c r="BL6" s="19" t="s">
        <v>121</v>
      </c>
      <c r="BM6" s="18" t="s">
        <v>82</v>
      </c>
      <c r="BN6" s="18" t="s">
        <v>83</v>
      </c>
      <c r="BO6" s="20" t="s">
        <v>88</v>
      </c>
      <c r="BP6" s="20" t="s">
        <v>121</v>
      </c>
      <c r="BQ6" s="21" t="s">
        <v>84</v>
      </c>
    </row>
    <row r="7" spans="1:88">
      <c r="A7" s="144">
        <v>1</v>
      </c>
      <c r="B7" s="144">
        <v>2</v>
      </c>
      <c r="C7" s="144">
        <v>3</v>
      </c>
      <c r="D7" s="144">
        <v>4</v>
      </c>
      <c r="E7" s="144">
        <v>5</v>
      </c>
      <c r="F7" s="144">
        <v>6</v>
      </c>
      <c r="G7" s="144">
        <v>7</v>
      </c>
      <c r="H7" s="144">
        <v>8</v>
      </c>
      <c r="I7" s="144">
        <v>9</v>
      </c>
      <c r="J7" s="144">
        <v>10</v>
      </c>
      <c r="K7" s="144">
        <v>11</v>
      </c>
      <c r="L7" s="144">
        <v>12</v>
      </c>
      <c r="M7" s="144">
        <v>13</v>
      </c>
      <c r="N7" s="144">
        <v>14</v>
      </c>
      <c r="O7" s="144">
        <v>15</v>
      </c>
      <c r="P7" s="144">
        <v>16</v>
      </c>
      <c r="Q7" s="144">
        <v>17</v>
      </c>
      <c r="R7" s="144">
        <v>18</v>
      </c>
      <c r="S7" s="144">
        <v>19</v>
      </c>
      <c r="T7" s="144">
        <v>20</v>
      </c>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row>
    <row r="8" spans="1:88" ht="18.75" customHeight="1">
      <c r="A8" s="14" t="s">
        <v>8</v>
      </c>
      <c r="B8" s="146">
        <v>4107.3999999999996</v>
      </c>
      <c r="C8" s="147">
        <v>7456.5</v>
      </c>
      <c r="D8" s="25">
        <v>8597.2000000000007</v>
      </c>
      <c r="E8" s="25">
        <v>9823.7999999999993</v>
      </c>
      <c r="F8" s="17">
        <v>2384</v>
      </c>
      <c r="G8" s="17">
        <v>262.2</v>
      </c>
      <c r="H8" s="17"/>
      <c r="I8" s="17">
        <v>791.5</v>
      </c>
      <c r="J8" s="17">
        <v>1181.5</v>
      </c>
      <c r="K8" s="17">
        <v>846.6</v>
      </c>
      <c r="L8" s="17">
        <v>1000</v>
      </c>
      <c r="M8" s="17"/>
      <c r="N8" s="17"/>
      <c r="O8" s="17"/>
      <c r="P8" s="17">
        <v>1904.7</v>
      </c>
      <c r="Q8" s="17">
        <v>612.4</v>
      </c>
      <c r="R8" s="17"/>
      <c r="S8" s="17">
        <v>840.9</v>
      </c>
      <c r="U8" s="3">
        <v>1854.8</v>
      </c>
      <c r="AB8" s="3">
        <v>130</v>
      </c>
      <c r="AD8" s="3">
        <v>107.2</v>
      </c>
      <c r="AH8" s="3">
        <v>1527.3</v>
      </c>
      <c r="AJ8" s="3">
        <v>1486</v>
      </c>
      <c r="AK8" s="3">
        <f t="shared" ref="AK8:AK33" si="0">SUM(W8:AJ8)</f>
        <v>3250.5</v>
      </c>
      <c r="AL8" s="3">
        <v>1287</v>
      </c>
      <c r="AQ8" s="3">
        <v>3212</v>
      </c>
      <c r="AR8" s="3">
        <v>194</v>
      </c>
      <c r="AV8" s="3">
        <v>1337</v>
      </c>
      <c r="AW8" s="3">
        <v>157</v>
      </c>
      <c r="BA8" s="3">
        <f t="shared" ref="BA8:BA32" si="1">SUM(AM8:AZ8)</f>
        <v>4900</v>
      </c>
      <c r="BB8" s="3">
        <f t="shared" ref="BB8:BB32" si="2">SUM(U8,AL8)</f>
        <v>3141.8</v>
      </c>
      <c r="BD8" s="3">
        <f t="shared" ref="BD8:BD32" si="3">SUM(AM8,W8)</f>
        <v>0</v>
      </c>
      <c r="BE8" s="3">
        <f t="shared" ref="BE8:BE32" si="4">SUM(AN8,X8)</f>
        <v>0</v>
      </c>
      <c r="BF8" s="3">
        <f t="shared" ref="BF8:BF32" si="5">SUM(AO8,Y8)</f>
        <v>0</v>
      </c>
      <c r="BG8" s="3">
        <f t="shared" ref="BG8:BG32" si="6">SUM(AP8,Z8)</f>
        <v>0</v>
      </c>
      <c r="BH8" s="3">
        <f t="shared" ref="BH8:BH32" si="7">SUM(AQ8,AA8)</f>
        <v>3212</v>
      </c>
      <c r="BI8" s="3">
        <f t="shared" ref="BI8:BI32" si="8">SUM(AR8,AB8)</f>
        <v>324</v>
      </c>
      <c r="BJ8" s="3">
        <f t="shared" ref="BJ8:BJ32" si="9">SUM(AS8,AC8)</f>
        <v>0</v>
      </c>
      <c r="BK8" s="3">
        <f t="shared" ref="BK8:BK32" si="10">SUM(AT8,AD8)</f>
        <v>107.2</v>
      </c>
      <c r="BL8" s="3">
        <f t="shared" ref="BL8:BL32" si="11">SUM(AU8,AE8)</f>
        <v>0</v>
      </c>
      <c r="BM8" s="3">
        <f t="shared" ref="BM8:BM32" si="12">SUM(AV8,AF8)</f>
        <v>1337</v>
      </c>
      <c r="BN8" s="3">
        <f t="shared" ref="BN8:BN32" si="13">SUM(AW8,AG8)</f>
        <v>157</v>
      </c>
      <c r="BO8" s="3">
        <f t="shared" ref="BO8:BO32" si="14">SUM(AX8,AH8)</f>
        <v>1527.3</v>
      </c>
      <c r="BP8" s="3">
        <f t="shared" ref="BP8:BP32" si="15">SUM(AY8,AI8)</f>
        <v>0</v>
      </c>
      <c r="BQ8" s="3">
        <f t="shared" ref="BQ8:BQ32" si="16">SUM(AZ8,AJ8)</f>
        <v>1486</v>
      </c>
      <c r="BR8" s="3">
        <f t="shared" ref="BR8:BR32" si="17">SUM(BD8:BQ8)</f>
        <v>8150.5</v>
      </c>
    </row>
    <row r="9" spans="1:88" ht="18.75" customHeight="1">
      <c r="A9" s="14" t="s">
        <v>9</v>
      </c>
      <c r="B9" s="24"/>
      <c r="C9" s="24"/>
      <c r="D9" s="25">
        <v>18939.7</v>
      </c>
      <c r="E9" s="25">
        <v>6092.8</v>
      </c>
      <c r="F9" s="17">
        <v>1035.7</v>
      </c>
      <c r="G9" s="17">
        <v>68.099999999999994</v>
      </c>
      <c r="H9" s="17"/>
      <c r="I9" s="17"/>
      <c r="J9" s="17">
        <v>1350</v>
      </c>
      <c r="K9" s="17">
        <v>1220</v>
      </c>
      <c r="L9" s="17"/>
      <c r="M9" s="17"/>
      <c r="N9" s="17"/>
      <c r="O9" s="17">
        <v>1680</v>
      </c>
      <c r="P9" s="17">
        <v>739</v>
      </c>
      <c r="Q9" s="17"/>
      <c r="R9" s="17"/>
      <c r="S9" s="17"/>
      <c r="T9" s="26"/>
      <c r="U9" s="26"/>
      <c r="V9" s="26"/>
      <c r="W9" s="26"/>
      <c r="X9" s="26"/>
      <c r="Y9" s="26"/>
      <c r="Z9" s="26"/>
      <c r="AA9" s="26"/>
      <c r="AB9" s="26"/>
      <c r="AC9" s="26"/>
      <c r="AD9" s="26"/>
      <c r="AK9" s="3">
        <f t="shared" si="0"/>
        <v>0</v>
      </c>
      <c r="BA9" s="3">
        <f t="shared" si="1"/>
        <v>0</v>
      </c>
      <c r="BB9" s="3">
        <f t="shared" si="2"/>
        <v>0</v>
      </c>
      <c r="BD9" s="3">
        <f t="shared" si="3"/>
        <v>0</v>
      </c>
      <c r="BE9" s="3">
        <f t="shared" si="4"/>
        <v>0</v>
      </c>
      <c r="BF9" s="3">
        <f t="shared" si="5"/>
        <v>0</v>
      </c>
      <c r="BG9" s="3">
        <f t="shared" si="6"/>
        <v>0</v>
      </c>
      <c r="BH9" s="3">
        <f t="shared" si="7"/>
        <v>0</v>
      </c>
      <c r="BI9" s="3">
        <f t="shared" si="8"/>
        <v>0</v>
      </c>
      <c r="BJ9" s="3">
        <f t="shared" si="9"/>
        <v>0</v>
      </c>
      <c r="BK9" s="3">
        <f t="shared" si="10"/>
        <v>0</v>
      </c>
      <c r="BL9" s="3">
        <f t="shared" si="11"/>
        <v>0</v>
      </c>
      <c r="BM9" s="3">
        <f t="shared" si="12"/>
        <v>0</v>
      </c>
      <c r="BN9" s="3">
        <f t="shared" si="13"/>
        <v>0</v>
      </c>
      <c r="BO9" s="3">
        <f t="shared" si="14"/>
        <v>0</v>
      </c>
      <c r="BP9" s="3">
        <f t="shared" si="15"/>
        <v>0</v>
      </c>
      <c r="BQ9" s="3">
        <f t="shared" si="16"/>
        <v>0</v>
      </c>
      <c r="BR9" s="3">
        <f t="shared" si="17"/>
        <v>0</v>
      </c>
    </row>
    <row r="10" spans="1:88" ht="18.75" customHeight="1">
      <c r="A10" s="14" t="s">
        <v>10</v>
      </c>
      <c r="B10" s="24">
        <v>31924.1</v>
      </c>
      <c r="C10" s="24">
        <v>46520.800000000003</v>
      </c>
      <c r="D10" s="25">
        <v>7734.9</v>
      </c>
      <c r="E10" s="25">
        <v>4396.3</v>
      </c>
      <c r="F10" s="17"/>
      <c r="G10" s="17"/>
      <c r="H10" s="17"/>
      <c r="I10" s="17"/>
      <c r="J10" s="17"/>
      <c r="K10" s="17">
        <v>512.4</v>
      </c>
      <c r="L10" s="17"/>
      <c r="M10" s="17"/>
      <c r="N10" s="17"/>
      <c r="O10" s="17">
        <v>59.3</v>
      </c>
      <c r="P10" s="17">
        <v>3814.9</v>
      </c>
      <c r="Q10" s="17"/>
      <c r="R10" s="17"/>
      <c r="S10" s="17">
        <v>9.6999999999999993</v>
      </c>
      <c r="T10" s="26"/>
      <c r="U10" s="26"/>
      <c r="V10" s="26"/>
      <c r="W10" s="26"/>
      <c r="X10" s="26"/>
      <c r="Y10" s="26"/>
      <c r="Z10" s="26"/>
      <c r="AA10" s="26"/>
      <c r="AB10" s="26"/>
      <c r="AC10" s="26"/>
      <c r="AD10" s="26"/>
      <c r="AK10" s="3">
        <f t="shared" si="0"/>
        <v>0</v>
      </c>
      <c r="BA10" s="3">
        <f t="shared" si="1"/>
        <v>0</v>
      </c>
      <c r="BB10" s="3">
        <f t="shared" si="2"/>
        <v>0</v>
      </c>
      <c r="BD10" s="3">
        <f t="shared" si="3"/>
        <v>0</v>
      </c>
      <c r="BE10" s="3">
        <f t="shared" si="4"/>
        <v>0</v>
      </c>
      <c r="BF10" s="3">
        <f t="shared" si="5"/>
        <v>0</v>
      </c>
      <c r="BG10" s="3">
        <f t="shared" si="6"/>
        <v>0</v>
      </c>
      <c r="BH10" s="3">
        <f t="shared" si="7"/>
        <v>0</v>
      </c>
      <c r="BI10" s="3">
        <f t="shared" si="8"/>
        <v>0</v>
      </c>
      <c r="BJ10" s="3">
        <f t="shared" si="9"/>
        <v>0</v>
      </c>
      <c r="BK10" s="3">
        <f t="shared" si="10"/>
        <v>0</v>
      </c>
      <c r="BL10" s="3">
        <f t="shared" si="11"/>
        <v>0</v>
      </c>
      <c r="BM10" s="3">
        <f t="shared" si="12"/>
        <v>0</v>
      </c>
      <c r="BN10" s="3">
        <f t="shared" si="13"/>
        <v>0</v>
      </c>
      <c r="BO10" s="3">
        <f t="shared" si="14"/>
        <v>0</v>
      </c>
      <c r="BP10" s="3">
        <f t="shared" si="15"/>
        <v>0</v>
      </c>
      <c r="BQ10" s="3">
        <f t="shared" si="16"/>
        <v>0</v>
      </c>
      <c r="BR10" s="3">
        <f t="shared" si="17"/>
        <v>0</v>
      </c>
    </row>
    <row r="11" spans="1:88" ht="18.75" customHeight="1">
      <c r="A11" s="14" t="s">
        <v>11</v>
      </c>
      <c r="B11" s="24"/>
      <c r="C11" s="24"/>
      <c r="D11" s="25">
        <v>2200.5</v>
      </c>
      <c r="E11" s="25">
        <v>3899</v>
      </c>
      <c r="F11" s="17"/>
      <c r="G11" s="17"/>
      <c r="H11" s="17"/>
      <c r="I11" s="17"/>
      <c r="J11" s="17">
        <v>1500</v>
      </c>
      <c r="K11" s="17">
        <v>2302.6999999999998</v>
      </c>
      <c r="L11" s="17"/>
      <c r="M11" s="17"/>
      <c r="N11" s="17"/>
      <c r="O11" s="17"/>
      <c r="P11" s="17">
        <v>96.3</v>
      </c>
      <c r="Q11" s="17"/>
      <c r="R11" s="17"/>
      <c r="S11" s="17"/>
      <c r="T11" s="26"/>
      <c r="U11" s="26">
        <v>3227</v>
      </c>
      <c r="V11" s="26"/>
      <c r="W11" s="26"/>
      <c r="X11" s="26"/>
      <c r="Y11" s="26"/>
      <c r="Z11" s="26"/>
      <c r="AA11" s="26"/>
      <c r="AB11" s="26"/>
      <c r="AC11" s="26"/>
      <c r="AD11" s="26"/>
      <c r="AK11" s="3">
        <f t="shared" si="0"/>
        <v>0</v>
      </c>
      <c r="BA11" s="3">
        <f t="shared" si="1"/>
        <v>0</v>
      </c>
      <c r="BB11" s="3">
        <f t="shared" si="2"/>
        <v>3227</v>
      </c>
      <c r="BD11" s="3">
        <f t="shared" si="3"/>
        <v>0</v>
      </c>
      <c r="BE11" s="3">
        <f t="shared" si="4"/>
        <v>0</v>
      </c>
      <c r="BF11" s="3">
        <f t="shared" si="5"/>
        <v>0</v>
      </c>
      <c r="BG11" s="3">
        <f t="shared" si="6"/>
        <v>0</v>
      </c>
      <c r="BH11" s="3">
        <f t="shared" si="7"/>
        <v>0</v>
      </c>
      <c r="BI11" s="3">
        <f t="shared" si="8"/>
        <v>0</v>
      </c>
      <c r="BJ11" s="3">
        <f t="shared" si="9"/>
        <v>0</v>
      </c>
      <c r="BK11" s="3">
        <f t="shared" si="10"/>
        <v>0</v>
      </c>
      <c r="BL11" s="3">
        <f t="shared" si="11"/>
        <v>0</v>
      </c>
      <c r="BM11" s="3">
        <f t="shared" si="12"/>
        <v>0</v>
      </c>
      <c r="BN11" s="3">
        <f t="shared" si="13"/>
        <v>0</v>
      </c>
      <c r="BO11" s="3">
        <f t="shared" si="14"/>
        <v>0</v>
      </c>
      <c r="BP11" s="3">
        <f t="shared" si="15"/>
        <v>0</v>
      </c>
      <c r="BQ11" s="3">
        <f t="shared" si="16"/>
        <v>0</v>
      </c>
      <c r="BR11" s="3">
        <f t="shared" si="17"/>
        <v>0</v>
      </c>
    </row>
    <row r="12" spans="1:88" ht="14.25" customHeight="1">
      <c r="A12" s="14" t="s">
        <v>12</v>
      </c>
      <c r="B12" s="24">
        <v>3659.4</v>
      </c>
      <c r="C12" s="24">
        <v>6108.9</v>
      </c>
      <c r="D12" s="25">
        <v>7313.6</v>
      </c>
      <c r="E12" s="25">
        <v>10826</v>
      </c>
      <c r="F12" s="17">
        <v>176.3</v>
      </c>
      <c r="G12" s="17">
        <v>3236.9</v>
      </c>
      <c r="H12" s="17"/>
      <c r="I12" s="17"/>
      <c r="J12" s="17">
        <v>838.5</v>
      </c>
      <c r="K12" s="17">
        <v>4330.5</v>
      </c>
      <c r="L12" s="17">
        <v>11.6</v>
      </c>
      <c r="M12" s="17">
        <v>12.9</v>
      </c>
      <c r="N12" s="17"/>
      <c r="O12" s="17"/>
      <c r="P12" s="17">
        <v>1998.8</v>
      </c>
      <c r="Q12" s="17"/>
      <c r="R12" s="17"/>
      <c r="S12" s="17">
        <v>220.5</v>
      </c>
      <c r="T12" s="26"/>
      <c r="U12" s="26"/>
      <c r="V12" s="26"/>
      <c r="W12" s="26"/>
      <c r="X12" s="26"/>
      <c r="Y12" s="26"/>
      <c r="Z12" s="26"/>
      <c r="AA12" s="26"/>
      <c r="AB12" s="26"/>
      <c r="AC12" s="26"/>
      <c r="AD12" s="26"/>
      <c r="AK12" s="3">
        <f t="shared" si="0"/>
        <v>0</v>
      </c>
      <c r="AL12" s="3">
        <v>4190</v>
      </c>
      <c r="BA12" s="3">
        <f t="shared" si="1"/>
        <v>0</v>
      </c>
      <c r="BB12" s="3">
        <f t="shared" si="2"/>
        <v>4190</v>
      </c>
      <c r="BD12" s="3">
        <f t="shared" si="3"/>
        <v>0</v>
      </c>
      <c r="BE12" s="3">
        <f t="shared" si="4"/>
        <v>0</v>
      </c>
      <c r="BF12" s="3">
        <f t="shared" si="5"/>
        <v>0</v>
      </c>
      <c r="BG12" s="3">
        <f t="shared" si="6"/>
        <v>0</v>
      </c>
      <c r="BH12" s="3">
        <f t="shared" si="7"/>
        <v>0</v>
      </c>
      <c r="BI12" s="3">
        <f t="shared" si="8"/>
        <v>0</v>
      </c>
      <c r="BJ12" s="3">
        <f t="shared" si="9"/>
        <v>0</v>
      </c>
      <c r="BK12" s="3">
        <f t="shared" si="10"/>
        <v>0</v>
      </c>
      <c r="BL12" s="3">
        <f t="shared" si="11"/>
        <v>0</v>
      </c>
      <c r="BM12" s="3">
        <f t="shared" si="12"/>
        <v>0</v>
      </c>
      <c r="BN12" s="3">
        <f t="shared" si="13"/>
        <v>0</v>
      </c>
      <c r="BO12" s="3">
        <f t="shared" si="14"/>
        <v>0</v>
      </c>
      <c r="BP12" s="3">
        <f t="shared" si="15"/>
        <v>0</v>
      </c>
      <c r="BQ12" s="3">
        <f t="shared" si="16"/>
        <v>0</v>
      </c>
      <c r="BR12" s="3">
        <f t="shared" si="17"/>
        <v>0</v>
      </c>
    </row>
    <row r="13" spans="1:88" ht="18.75" customHeight="1">
      <c r="A13" s="14" t="s">
        <v>13</v>
      </c>
      <c r="B13" s="24">
        <v>5100</v>
      </c>
      <c r="C13" s="24">
        <v>9500</v>
      </c>
      <c r="D13" s="25">
        <v>15443.8</v>
      </c>
      <c r="E13" s="25">
        <v>8926.5</v>
      </c>
      <c r="F13" s="17"/>
      <c r="G13" s="17"/>
      <c r="H13" s="17"/>
      <c r="I13" s="17"/>
      <c r="J13" s="17">
        <v>757.6</v>
      </c>
      <c r="K13" s="17">
        <v>6884.7</v>
      </c>
      <c r="L13" s="17"/>
      <c r="M13" s="17"/>
      <c r="N13" s="17"/>
      <c r="O13" s="17"/>
      <c r="P13" s="17">
        <v>1284.2</v>
      </c>
      <c r="Q13" s="17"/>
      <c r="R13" s="17"/>
      <c r="S13" s="17"/>
      <c r="T13" s="26"/>
      <c r="U13" s="26"/>
      <c r="V13" s="26"/>
      <c r="W13" s="26"/>
      <c r="X13" s="26"/>
      <c r="Y13" s="26"/>
      <c r="Z13" s="26"/>
      <c r="AA13" s="26"/>
      <c r="AB13" s="26"/>
      <c r="AC13" s="26"/>
      <c r="AD13" s="26"/>
      <c r="AK13" s="3">
        <f t="shared" si="0"/>
        <v>0</v>
      </c>
      <c r="BA13" s="3">
        <f t="shared" si="1"/>
        <v>0</v>
      </c>
      <c r="BB13" s="3">
        <f t="shared" si="2"/>
        <v>0</v>
      </c>
      <c r="BD13" s="3">
        <f t="shared" si="3"/>
        <v>0</v>
      </c>
      <c r="BE13" s="3">
        <f t="shared" si="4"/>
        <v>0</v>
      </c>
      <c r="BF13" s="3">
        <f t="shared" si="5"/>
        <v>0</v>
      </c>
      <c r="BG13" s="3">
        <f t="shared" si="6"/>
        <v>0</v>
      </c>
      <c r="BH13" s="3">
        <f t="shared" si="7"/>
        <v>0</v>
      </c>
      <c r="BI13" s="3">
        <f t="shared" si="8"/>
        <v>0</v>
      </c>
      <c r="BJ13" s="3">
        <f t="shared" si="9"/>
        <v>0</v>
      </c>
      <c r="BK13" s="3">
        <f t="shared" si="10"/>
        <v>0</v>
      </c>
      <c r="BL13" s="3">
        <f t="shared" si="11"/>
        <v>0</v>
      </c>
      <c r="BM13" s="3">
        <f t="shared" si="12"/>
        <v>0</v>
      </c>
      <c r="BN13" s="3">
        <f t="shared" si="13"/>
        <v>0</v>
      </c>
      <c r="BO13" s="3">
        <f t="shared" si="14"/>
        <v>0</v>
      </c>
      <c r="BP13" s="3">
        <f t="shared" si="15"/>
        <v>0</v>
      </c>
      <c r="BQ13" s="3">
        <f t="shared" si="16"/>
        <v>0</v>
      </c>
      <c r="BR13" s="3">
        <f t="shared" si="17"/>
        <v>0</v>
      </c>
    </row>
    <row r="14" spans="1:88" ht="18.75" customHeight="1">
      <c r="A14" s="14" t="s">
        <v>14</v>
      </c>
      <c r="B14" s="24"/>
      <c r="C14" s="24"/>
      <c r="D14" s="25" t="s">
        <v>193</v>
      </c>
      <c r="E14" s="25">
        <v>18868.3</v>
      </c>
      <c r="F14" s="17">
        <v>954.9</v>
      </c>
      <c r="G14" s="17">
        <v>1091.2</v>
      </c>
      <c r="H14" s="17"/>
      <c r="I14" s="17"/>
      <c r="J14" s="17">
        <v>14999.8</v>
      </c>
      <c r="K14" s="17">
        <v>1134.8</v>
      </c>
      <c r="L14" s="17">
        <v>335.5</v>
      </c>
      <c r="M14" s="17"/>
      <c r="N14" s="17"/>
      <c r="O14" s="17"/>
      <c r="P14" s="17"/>
      <c r="Q14" s="17">
        <v>110.1</v>
      </c>
      <c r="R14" s="17"/>
      <c r="S14" s="17">
        <v>242</v>
      </c>
      <c r="T14" s="26"/>
      <c r="U14" s="26"/>
      <c r="V14" s="26"/>
      <c r="W14" s="26"/>
      <c r="X14" s="26"/>
      <c r="Y14" s="26"/>
      <c r="Z14" s="26"/>
      <c r="AA14" s="26"/>
      <c r="AB14" s="26"/>
      <c r="AC14" s="26"/>
      <c r="AD14" s="26"/>
      <c r="AK14" s="3">
        <f t="shared" si="0"/>
        <v>0</v>
      </c>
      <c r="AN14" s="3">
        <v>612.4</v>
      </c>
      <c r="AO14" s="3">
        <v>914.8</v>
      </c>
      <c r="AQ14" s="3">
        <v>3250.5</v>
      </c>
      <c r="BA14" s="3">
        <f t="shared" si="1"/>
        <v>4777.7</v>
      </c>
      <c r="BB14" s="3">
        <f t="shared" si="2"/>
        <v>0</v>
      </c>
      <c r="BD14" s="3">
        <f t="shared" si="3"/>
        <v>0</v>
      </c>
      <c r="BE14" s="3">
        <f t="shared" si="4"/>
        <v>612.4</v>
      </c>
      <c r="BF14" s="3">
        <f t="shared" si="5"/>
        <v>914.8</v>
      </c>
      <c r="BG14" s="3">
        <f t="shared" si="6"/>
        <v>0</v>
      </c>
      <c r="BH14" s="3">
        <f t="shared" si="7"/>
        <v>3250.5</v>
      </c>
      <c r="BI14" s="3">
        <f t="shared" si="8"/>
        <v>0</v>
      </c>
      <c r="BJ14" s="3">
        <f t="shared" si="9"/>
        <v>0</v>
      </c>
      <c r="BK14" s="3">
        <f t="shared" si="10"/>
        <v>0</v>
      </c>
      <c r="BL14" s="3">
        <f t="shared" si="11"/>
        <v>0</v>
      </c>
      <c r="BM14" s="3">
        <f t="shared" si="12"/>
        <v>0</v>
      </c>
      <c r="BN14" s="3">
        <f t="shared" si="13"/>
        <v>0</v>
      </c>
      <c r="BO14" s="3">
        <f t="shared" si="14"/>
        <v>0</v>
      </c>
      <c r="BP14" s="3">
        <f t="shared" si="15"/>
        <v>0</v>
      </c>
      <c r="BQ14" s="3">
        <f t="shared" si="16"/>
        <v>0</v>
      </c>
      <c r="BR14" s="3">
        <f t="shared" si="17"/>
        <v>4777.7</v>
      </c>
    </row>
    <row r="15" spans="1:88" ht="18.75" customHeight="1">
      <c r="A15" s="14" t="s">
        <v>15</v>
      </c>
      <c r="B15" s="24"/>
      <c r="C15" s="24"/>
      <c r="D15" s="25" t="s">
        <v>194</v>
      </c>
      <c r="E15" s="25">
        <v>3091.8</v>
      </c>
      <c r="F15" s="17">
        <v>650</v>
      </c>
      <c r="G15" s="17"/>
      <c r="H15" s="17"/>
      <c r="I15" s="17"/>
      <c r="J15" s="17"/>
      <c r="K15" s="17"/>
      <c r="L15" s="17"/>
      <c r="M15" s="17"/>
      <c r="N15" s="17"/>
      <c r="O15" s="17"/>
      <c r="P15" s="17">
        <v>2441.8000000000002</v>
      </c>
      <c r="Q15" s="17"/>
      <c r="R15" s="17"/>
      <c r="S15" s="17"/>
      <c r="T15" s="26"/>
      <c r="U15" s="26"/>
      <c r="V15" s="26"/>
      <c r="W15" s="26"/>
      <c r="X15" s="26"/>
      <c r="Y15" s="26"/>
      <c r="Z15" s="26"/>
      <c r="AA15" s="26"/>
      <c r="AB15" s="26"/>
      <c r="AC15" s="26"/>
      <c r="AD15" s="26"/>
      <c r="AK15" s="3">
        <f t="shared" si="0"/>
        <v>0</v>
      </c>
      <c r="AM15" s="3">
        <v>450</v>
      </c>
      <c r="BA15" s="3">
        <f t="shared" si="1"/>
        <v>450</v>
      </c>
      <c r="BB15" s="3">
        <f t="shared" si="2"/>
        <v>0</v>
      </c>
      <c r="BD15" s="3">
        <f t="shared" si="3"/>
        <v>450</v>
      </c>
      <c r="BE15" s="3">
        <f t="shared" si="4"/>
        <v>0</v>
      </c>
      <c r="BF15" s="3">
        <f t="shared" si="5"/>
        <v>0</v>
      </c>
      <c r="BG15" s="3">
        <f t="shared" si="6"/>
        <v>0</v>
      </c>
      <c r="BH15" s="3">
        <f t="shared" si="7"/>
        <v>0</v>
      </c>
      <c r="BI15" s="3">
        <f t="shared" si="8"/>
        <v>0</v>
      </c>
      <c r="BJ15" s="3">
        <f t="shared" si="9"/>
        <v>0</v>
      </c>
      <c r="BK15" s="3">
        <f t="shared" si="10"/>
        <v>0</v>
      </c>
      <c r="BL15" s="3">
        <f t="shared" si="11"/>
        <v>0</v>
      </c>
      <c r="BM15" s="3">
        <f t="shared" si="12"/>
        <v>0</v>
      </c>
      <c r="BN15" s="3">
        <f t="shared" si="13"/>
        <v>0</v>
      </c>
      <c r="BO15" s="3">
        <f t="shared" si="14"/>
        <v>0</v>
      </c>
      <c r="BP15" s="3">
        <f t="shared" si="15"/>
        <v>0</v>
      </c>
      <c r="BQ15" s="3">
        <f t="shared" si="16"/>
        <v>0</v>
      </c>
      <c r="BR15" s="3">
        <f t="shared" si="17"/>
        <v>450</v>
      </c>
    </row>
    <row r="16" spans="1:88" ht="18.75" customHeight="1">
      <c r="A16" s="14" t="s">
        <v>16</v>
      </c>
      <c r="B16" s="24">
        <v>40768.800000000003</v>
      </c>
      <c r="C16" s="24">
        <v>8914</v>
      </c>
      <c r="D16" s="25">
        <v>3045.8</v>
      </c>
      <c r="E16" s="25">
        <v>3113.6</v>
      </c>
      <c r="F16" s="17">
        <v>499.5</v>
      </c>
      <c r="G16" s="17"/>
      <c r="H16" s="17"/>
      <c r="I16" s="17"/>
      <c r="J16" s="17"/>
      <c r="K16" s="17">
        <v>1496.6</v>
      </c>
      <c r="L16" s="17"/>
      <c r="M16" s="17"/>
      <c r="N16" s="17"/>
      <c r="O16" s="17"/>
      <c r="P16" s="17">
        <v>916.2</v>
      </c>
      <c r="Q16" s="17">
        <v>29.2</v>
      </c>
      <c r="R16" s="17"/>
      <c r="S16" s="17">
        <v>172.1</v>
      </c>
      <c r="T16" s="26"/>
      <c r="U16" s="26"/>
      <c r="V16" s="26"/>
      <c r="W16" s="26"/>
      <c r="X16" s="26">
        <v>1810</v>
      </c>
      <c r="Y16" s="26"/>
      <c r="Z16" s="26"/>
      <c r="AA16" s="26"/>
      <c r="AB16" s="26"/>
      <c r="AC16" s="26"/>
      <c r="AD16" s="26"/>
      <c r="AH16" s="3">
        <v>203</v>
      </c>
      <c r="AK16" s="3">
        <f t="shared" si="0"/>
        <v>2013</v>
      </c>
      <c r="AQ16" s="3">
        <v>1396.5</v>
      </c>
      <c r="AV16" s="3">
        <v>1752</v>
      </c>
      <c r="AY16" s="3">
        <v>3000</v>
      </c>
      <c r="BA16" s="3">
        <f t="shared" si="1"/>
        <v>6148.5</v>
      </c>
      <c r="BB16" s="3">
        <f t="shared" si="2"/>
        <v>0</v>
      </c>
      <c r="BD16" s="3">
        <f t="shared" si="3"/>
        <v>0</v>
      </c>
      <c r="BE16" s="3">
        <f t="shared" si="4"/>
        <v>1810</v>
      </c>
      <c r="BF16" s="3">
        <f t="shared" si="5"/>
        <v>0</v>
      </c>
      <c r="BG16" s="3">
        <f t="shared" si="6"/>
        <v>0</v>
      </c>
      <c r="BH16" s="3">
        <f t="shared" si="7"/>
        <v>1396.5</v>
      </c>
      <c r="BI16" s="3">
        <f t="shared" si="8"/>
        <v>0</v>
      </c>
      <c r="BJ16" s="3">
        <f t="shared" si="9"/>
        <v>0</v>
      </c>
      <c r="BK16" s="3">
        <f t="shared" si="10"/>
        <v>0</v>
      </c>
      <c r="BL16" s="3">
        <f t="shared" si="11"/>
        <v>0</v>
      </c>
      <c r="BM16" s="3">
        <f t="shared" si="12"/>
        <v>1752</v>
      </c>
      <c r="BN16" s="3">
        <f t="shared" si="13"/>
        <v>0</v>
      </c>
      <c r="BO16" s="3">
        <f t="shared" si="14"/>
        <v>203</v>
      </c>
      <c r="BP16" s="3">
        <f t="shared" si="15"/>
        <v>3000</v>
      </c>
      <c r="BQ16" s="3">
        <f t="shared" si="16"/>
        <v>0</v>
      </c>
      <c r="BR16" s="3">
        <f t="shared" si="17"/>
        <v>8161.5</v>
      </c>
    </row>
    <row r="17" spans="1:70" ht="18.75" customHeight="1">
      <c r="A17" s="14" t="s">
        <v>17</v>
      </c>
      <c r="B17" s="24"/>
      <c r="C17" s="24">
        <v>375.4</v>
      </c>
      <c r="D17" s="25">
        <v>35740</v>
      </c>
      <c r="E17" s="25">
        <v>24035.1</v>
      </c>
      <c r="F17" s="17">
        <v>1135</v>
      </c>
      <c r="G17" s="17">
        <v>2569</v>
      </c>
      <c r="H17" s="17"/>
      <c r="I17" s="17">
        <v>39.1</v>
      </c>
      <c r="J17" s="17">
        <v>13641.8</v>
      </c>
      <c r="K17" s="17">
        <v>480.7</v>
      </c>
      <c r="L17" s="17"/>
      <c r="M17" s="17"/>
      <c r="N17" s="17">
        <v>150</v>
      </c>
      <c r="O17" s="17"/>
      <c r="P17" s="17">
        <v>5398</v>
      </c>
      <c r="Q17" s="17"/>
      <c r="R17" s="17"/>
      <c r="S17" s="17">
        <v>621.5</v>
      </c>
      <c r="T17" s="26"/>
      <c r="U17" s="26"/>
      <c r="V17" s="26"/>
      <c r="W17" s="26"/>
      <c r="X17" s="26"/>
      <c r="Y17" s="26"/>
      <c r="Z17" s="26"/>
      <c r="AA17" s="26"/>
      <c r="AB17" s="26"/>
      <c r="AC17" s="26"/>
      <c r="AD17" s="26"/>
      <c r="AK17" s="3">
        <f t="shared" si="0"/>
        <v>0</v>
      </c>
      <c r="BA17" s="3">
        <f t="shared" si="1"/>
        <v>0</v>
      </c>
      <c r="BB17" s="3">
        <f t="shared" si="2"/>
        <v>0</v>
      </c>
      <c r="BD17" s="3">
        <f t="shared" si="3"/>
        <v>0</v>
      </c>
      <c r="BE17" s="3">
        <f t="shared" si="4"/>
        <v>0</v>
      </c>
      <c r="BF17" s="3">
        <f t="shared" si="5"/>
        <v>0</v>
      </c>
      <c r="BG17" s="3">
        <f t="shared" si="6"/>
        <v>0</v>
      </c>
      <c r="BH17" s="3">
        <f t="shared" si="7"/>
        <v>0</v>
      </c>
      <c r="BI17" s="3">
        <f t="shared" si="8"/>
        <v>0</v>
      </c>
      <c r="BJ17" s="3">
        <f t="shared" si="9"/>
        <v>0</v>
      </c>
      <c r="BK17" s="3">
        <f t="shared" si="10"/>
        <v>0</v>
      </c>
      <c r="BL17" s="3">
        <f t="shared" si="11"/>
        <v>0</v>
      </c>
      <c r="BM17" s="3">
        <f t="shared" si="12"/>
        <v>0</v>
      </c>
      <c r="BN17" s="3">
        <f t="shared" si="13"/>
        <v>0</v>
      </c>
      <c r="BO17" s="3">
        <f t="shared" si="14"/>
        <v>0</v>
      </c>
      <c r="BP17" s="3">
        <f t="shared" si="15"/>
        <v>0</v>
      </c>
      <c r="BQ17" s="3">
        <f t="shared" si="16"/>
        <v>0</v>
      </c>
      <c r="BR17" s="3">
        <f t="shared" si="17"/>
        <v>0</v>
      </c>
    </row>
    <row r="18" spans="1:70" ht="18.75" customHeight="1">
      <c r="A18" s="14" t="s">
        <v>18</v>
      </c>
      <c r="B18" s="24">
        <v>17243.8</v>
      </c>
      <c r="C18" s="24">
        <v>8534.1</v>
      </c>
      <c r="D18" s="25">
        <v>12380</v>
      </c>
      <c r="E18" s="25">
        <v>13630.9</v>
      </c>
      <c r="F18" s="17"/>
      <c r="G18" s="17"/>
      <c r="H18" s="17"/>
      <c r="I18" s="17"/>
      <c r="J18" s="17">
        <v>185.9</v>
      </c>
      <c r="K18" s="17">
        <v>698.6</v>
      </c>
      <c r="L18" s="17"/>
      <c r="M18" s="17"/>
      <c r="N18" s="17"/>
      <c r="O18" s="17">
        <v>11533.4</v>
      </c>
      <c r="P18" s="17">
        <v>1013.7</v>
      </c>
      <c r="Q18" s="17"/>
      <c r="R18" s="17"/>
      <c r="S18" s="17">
        <v>199.3</v>
      </c>
      <c r="T18" s="26"/>
      <c r="U18" s="26"/>
      <c r="V18" s="26"/>
      <c r="W18" s="26"/>
      <c r="X18" s="26"/>
      <c r="Y18" s="26"/>
      <c r="Z18" s="26"/>
      <c r="AA18" s="26"/>
      <c r="AB18" s="26"/>
      <c r="AC18" s="26"/>
      <c r="AD18" s="26"/>
      <c r="AK18" s="3">
        <f t="shared" si="0"/>
        <v>0</v>
      </c>
      <c r="BA18" s="3">
        <f t="shared" si="1"/>
        <v>0</v>
      </c>
      <c r="BB18" s="3">
        <f t="shared" si="2"/>
        <v>0</v>
      </c>
      <c r="BD18" s="3">
        <f t="shared" si="3"/>
        <v>0</v>
      </c>
      <c r="BE18" s="3">
        <f t="shared" si="4"/>
        <v>0</v>
      </c>
      <c r="BF18" s="3">
        <f t="shared" si="5"/>
        <v>0</v>
      </c>
      <c r="BG18" s="3">
        <f t="shared" si="6"/>
        <v>0</v>
      </c>
      <c r="BH18" s="3">
        <f t="shared" si="7"/>
        <v>0</v>
      </c>
      <c r="BI18" s="3">
        <f t="shared" si="8"/>
        <v>0</v>
      </c>
      <c r="BJ18" s="3">
        <f t="shared" si="9"/>
        <v>0</v>
      </c>
      <c r="BK18" s="3">
        <f t="shared" si="10"/>
        <v>0</v>
      </c>
      <c r="BL18" s="3">
        <f t="shared" si="11"/>
        <v>0</v>
      </c>
      <c r="BM18" s="3">
        <f t="shared" si="12"/>
        <v>0</v>
      </c>
      <c r="BN18" s="3">
        <f t="shared" si="13"/>
        <v>0</v>
      </c>
      <c r="BO18" s="3">
        <f t="shared" si="14"/>
        <v>0</v>
      </c>
      <c r="BP18" s="3">
        <f t="shared" si="15"/>
        <v>0</v>
      </c>
      <c r="BQ18" s="3">
        <f t="shared" si="16"/>
        <v>0</v>
      </c>
      <c r="BR18" s="3">
        <f t="shared" si="17"/>
        <v>0</v>
      </c>
    </row>
    <row r="19" spans="1:70" ht="18.75" customHeight="1">
      <c r="A19" s="14" t="s">
        <v>19</v>
      </c>
      <c r="B19" s="24"/>
      <c r="C19" s="24">
        <v>5470</v>
      </c>
      <c r="D19" s="25" t="s">
        <v>195</v>
      </c>
      <c r="E19" s="25">
        <v>5686.2</v>
      </c>
      <c r="F19" s="17"/>
      <c r="G19" s="17">
        <v>464.3</v>
      </c>
      <c r="H19" s="17"/>
      <c r="I19" s="17"/>
      <c r="J19" s="17"/>
      <c r="K19" s="17">
        <v>1185.0999999999999</v>
      </c>
      <c r="L19" s="17"/>
      <c r="M19" s="17"/>
      <c r="N19" s="17"/>
      <c r="O19" s="17"/>
      <c r="P19" s="17">
        <v>4036.8</v>
      </c>
      <c r="Q19" s="17"/>
      <c r="R19" s="17"/>
      <c r="S19" s="17"/>
      <c r="T19" s="26"/>
      <c r="U19" s="26">
        <v>25</v>
      </c>
      <c r="V19" s="26"/>
      <c r="W19" s="26">
        <v>171.4</v>
      </c>
      <c r="X19" s="26">
        <v>373.1</v>
      </c>
      <c r="Y19" s="26">
        <v>82.9</v>
      </c>
      <c r="Z19" s="26"/>
      <c r="AA19" s="26"/>
      <c r="AB19" s="26">
        <v>898.5</v>
      </c>
      <c r="AC19" s="26">
        <v>46.5</v>
      </c>
      <c r="AD19" s="26">
        <v>64.5</v>
      </c>
      <c r="AF19" s="3">
        <v>35</v>
      </c>
      <c r="AJ19" s="3">
        <v>1146.3</v>
      </c>
      <c r="AK19" s="3">
        <f t="shared" si="0"/>
        <v>2818.2</v>
      </c>
      <c r="BA19" s="3">
        <f t="shared" si="1"/>
        <v>0</v>
      </c>
      <c r="BB19" s="3">
        <f t="shared" si="2"/>
        <v>25</v>
      </c>
      <c r="BD19" s="3">
        <f t="shared" si="3"/>
        <v>171.4</v>
      </c>
      <c r="BE19" s="3">
        <f t="shared" si="4"/>
        <v>373.1</v>
      </c>
      <c r="BF19" s="3">
        <f t="shared" si="5"/>
        <v>82.9</v>
      </c>
      <c r="BG19" s="3">
        <f t="shared" si="6"/>
        <v>0</v>
      </c>
      <c r="BH19" s="3">
        <f t="shared" si="7"/>
        <v>0</v>
      </c>
      <c r="BI19" s="3">
        <f t="shared" si="8"/>
        <v>898.5</v>
      </c>
      <c r="BJ19" s="3">
        <f t="shared" si="9"/>
        <v>46.5</v>
      </c>
      <c r="BK19" s="3">
        <f t="shared" si="10"/>
        <v>64.5</v>
      </c>
      <c r="BL19" s="3">
        <f t="shared" si="11"/>
        <v>0</v>
      </c>
      <c r="BM19" s="3">
        <f t="shared" si="12"/>
        <v>35</v>
      </c>
      <c r="BN19" s="3">
        <f t="shared" si="13"/>
        <v>0</v>
      </c>
      <c r="BO19" s="3">
        <f t="shared" si="14"/>
        <v>0</v>
      </c>
      <c r="BP19" s="3">
        <f t="shared" si="15"/>
        <v>0</v>
      </c>
      <c r="BQ19" s="3">
        <f t="shared" si="16"/>
        <v>1146.3</v>
      </c>
      <c r="BR19" s="3">
        <f t="shared" si="17"/>
        <v>2818.2</v>
      </c>
    </row>
    <row r="20" spans="1:70" ht="18.75" customHeight="1">
      <c r="A20" s="14" t="s">
        <v>20</v>
      </c>
      <c r="B20" s="25" t="s">
        <v>196</v>
      </c>
      <c r="C20" s="25"/>
      <c r="D20" s="25" t="s">
        <v>197</v>
      </c>
      <c r="E20" s="25">
        <v>2450.1999999999998</v>
      </c>
      <c r="F20" s="17"/>
      <c r="G20" s="17"/>
      <c r="H20" s="17"/>
      <c r="I20" s="17">
        <v>180.6</v>
      </c>
      <c r="J20" s="17">
        <v>579.29999999999995</v>
      </c>
      <c r="K20" s="17">
        <v>525.20000000000005</v>
      </c>
      <c r="L20" s="17"/>
      <c r="M20" s="17"/>
      <c r="N20" s="17"/>
      <c r="O20" s="17"/>
      <c r="P20" s="17">
        <v>1165.0999999999999</v>
      </c>
      <c r="Q20" s="17"/>
      <c r="R20" s="17"/>
      <c r="S20" s="17"/>
      <c r="T20" s="26"/>
      <c r="U20" s="26">
        <v>988.4</v>
      </c>
      <c r="V20" s="26"/>
      <c r="W20" s="26">
        <v>74.7</v>
      </c>
      <c r="X20" s="26">
        <v>579.6</v>
      </c>
      <c r="Y20" s="26"/>
      <c r="Z20" s="26"/>
      <c r="AA20" s="26"/>
      <c r="AB20" s="26"/>
      <c r="AC20" s="26"/>
      <c r="AD20" s="26"/>
      <c r="AJ20" s="3">
        <v>4.8</v>
      </c>
      <c r="AK20" s="3">
        <f t="shared" si="0"/>
        <v>659.1</v>
      </c>
      <c r="AL20" s="3">
        <v>476.3</v>
      </c>
      <c r="BA20" s="3">
        <f t="shared" si="1"/>
        <v>0</v>
      </c>
      <c r="BB20" s="3">
        <f t="shared" si="2"/>
        <v>1464.7</v>
      </c>
      <c r="BD20" s="3">
        <f t="shared" si="3"/>
        <v>74.7</v>
      </c>
      <c r="BE20" s="3">
        <f t="shared" si="4"/>
        <v>579.6</v>
      </c>
      <c r="BF20" s="3">
        <f t="shared" si="5"/>
        <v>0</v>
      </c>
      <c r="BG20" s="3">
        <f t="shared" si="6"/>
        <v>0</v>
      </c>
      <c r="BH20" s="3">
        <f t="shared" si="7"/>
        <v>0</v>
      </c>
      <c r="BI20" s="3">
        <f t="shared" si="8"/>
        <v>0</v>
      </c>
      <c r="BJ20" s="3">
        <f t="shared" si="9"/>
        <v>0</v>
      </c>
      <c r="BK20" s="3">
        <f t="shared" si="10"/>
        <v>0</v>
      </c>
      <c r="BL20" s="3">
        <f t="shared" si="11"/>
        <v>0</v>
      </c>
      <c r="BM20" s="3">
        <f t="shared" si="12"/>
        <v>0</v>
      </c>
      <c r="BN20" s="3">
        <f t="shared" si="13"/>
        <v>0</v>
      </c>
      <c r="BO20" s="3">
        <f t="shared" si="14"/>
        <v>0</v>
      </c>
      <c r="BP20" s="3">
        <f t="shared" si="15"/>
        <v>0</v>
      </c>
      <c r="BQ20" s="3">
        <f t="shared" si="16"/>
        <v>4.8</v>
      </c>
      <c r="BR20" s="3">
        <f t="shared" si="17"/>
        <v>659.1</v>
      </c>
    </row>
    <row r="21" spans="1:70" ht="18.75" customHeight="1">
      <c r="A21" s="14" t="s">
        <v>21</v>
      </c>
      <c r="B21" s="147"/>
      <c r="C21" s="147"/>
      <c r="D21" s="25">
        <v>5800</v>
      </c>
      <c r="E21" s="25">
        <v>1769.7</v>
      </c>
      <c r="F21" s="17"/>
      <c r="G21" s="17"/>
      <c r="H21" s="17"/>
      <c r="I21" s="17"/>
      <c r="J21" s="17"/>
      <c r="K21" s="17">
        <v>519.9</v>
      </c>
      <c r="L21" s="17"/>
      <c r="M21" s="17"/>
      <c r="N21" s="17"/>
      <c r="O21" s="17"/>
      <c r="P21" s="17"/>
      <c r="Q21" s="17">
        <v>1199.4000000000001</v>
      </c>
      <c r="R21" s="17"/>
      <c r="S21" s="17">
        <v>50.4</v>
      </c>
      <c r="T21" s="26"/>
      <c r="U21" s="26">
        <v>728.2</v>
      </c>
      <c r="V21" s="26"/>
      <c r="W21" s="26"/>
      <c r="X21" s="26"/>
      <c r="Y21" s="26"/>
      <c r="Z21" s="26"/>
      <c r="AA21" s="26"/>
      <c r="AB21" s="26"/>
      <c r="AC21" s="26"/>
      <c r="AD21" s="26"/>
      <c r="AK21" s="3">
        <f t="shared" si="0"/>
        <v>0</v>
      </c>
      <c r="AL21" s="3">
        <v>1450.7</v>
      </c>
      <c r="BA21" s="3">
        <f t="shared" si="1"/>
        <v>0</v>
      </c>
      <c r="BB21" s="3">
        <f t="shared" si="2"/>
        <v>2178.9</v>
      </c>
      <c r="BD21" s="3">
        <f t="shared" si="3"/>
        <v>0</v>
      </c>
      <c r="BE21" s="3">
        <f t="shared" si="4"/>
        <v>0</v>
      </c>
      <c r="BF21" s="3">
        <f t="shared" si="5"/>
        <v>0</v>
      </c>
      <c r="BG21" s="3">
        <f t="shared" si="6"/>
        <v>0</v>
      </c>
      <c r="BH21" s="3">
        <f t="shared" si="7"/>
        <v>0</v>
      </c>
      <c r="BI21" s="3">
        <f t="shared" si="8"/>
        <v>0</v>
      </c>
      <c r="BJ21" s="3">
        <f t="shared" si="9"/>
        <v>0</v>
      </c>
      <c r="BK21" s="3">
        <f t="shared" si="10"/>
        <v>0</v>
      </c>
      <c r="BL21" s="3">
        <f t="shared" si="11"/>
        <v>0</v>
      </c>
      <c r="BM21" s="3">
        <f t="shared" si="12"/>
        <v>0</v>
      </c>
      <c r="BN21" s="3">
        <f t="shared" si="13"/>
        <v>0</v>
      </c>
      <c r="BO21" s="3">
        <f t="shared" si="14"/>
        <v>0</v>
      </c>
      <c r="BP21" s="3">
        <f t="shared" si="15"/>
        <v>0</v>
      </c>
      <c r="BQ21" s="3">
        <f t="shared" si="16"/>
        <v>0</v>
      </c>
      <c r="BR21" s="3">
        <f t="shared" si="17"/>
        <v>0</v>
      </c>
    </row>
    <row r="22" spans="1:70" ht="18.75" customHeight="1">
      <c r="A22" s="14" t="s">
        <v>22</v>
      </c>
      <c r="B22" s="147"/>
      <c r="C22" s="147">
        <v>9485.4</v>
      </c>
      <c r="D22" s="25">
        <v>10610.6</v>
      </c>
      <c r="E22" s="25">
        <v>3910.6</v>
      </c>
      <c r="F22" s="17"/>
      <c r="G22" s="17">
        <v>48.9</v>
      </c>
      <c r="H22" s="17"/>
      <c r="I22" s="17"/>
      <c r="J22" s="17"/>
      <c r="K22" s="17">
        <v>1627.1</v>
      </c>
      <c r="L22" s="17"/>
      <c r="M22" s="17"/>
      <c r="N22" s="17"/>
      <c r="O22" s="17">
        <v>1338.4</v>
      </c>
      <c r="P22" s="17">
        <v>113.9</v>
      </c>
      <c r="Q22" s="17">
        <v>782.3</v>
      </c>
      <c r="R22" s="17"/>
      <c r="S22" s="17"/>
      <c r="T22" s="26"/>
      <c r="U22" s="26"/>
      <c r="V22" s="26"/>
      <c r="W22" s="26"/>
      <c r="X22" s="26"/>
      <c r="Y22" s="26"/>
      <c r="Z22" s="26"/>
      <c r="AA22" s="26"/>
      <c r="AB22" s="26"/>
      <c r="AC22" s="26">
        <v>524</v>
      </c>
      <c r="AD22" s="26">
        <v>288.5</v>
      </c>
      <c r="AH22" s="3">
        <v>308.2</v>
      </c>
      <c r="AJ22" s="3">
        <v>299.8</v>
      </c>
      <c r="AK22" s="3">
        <f t="shared" si="0"/>
        <v>1420.5</v>
      </c>
      <c r="BA22" s="3">
        <f t="shared" si="1"/>
        <v>0</v>
      </c>
      <c r="BB22" s="3">
        <f t="shared" si="2"/>
        <v>0</v>
      </c>
      <c r="BD22" s="3">
        <f t="shared" si="3"/>
        <v>0</v>
      </c>
      <c r="BE22" s="3">
        <f t="shared" si="4"/>
        <v>0</v>
      </c>
      <c r="BF22" s="3">
        <f t="shared" si="5"/>
        <v>0</v>
      </c>
      <c r="BG22" s="3">
        <f t="shared" si="6"/>
        <v>0</v>
      </c>
      <c r="BH22" s="3">
        <f t="shared" si="7"/>
        <v>0</v>
      </c>
      <c r="BI22" s="3">
        <f t="shared" si="8"/>
        <v>0</v>
      </c>
      <c r="BJ22" s="3">
        <f t="shared" si="9"/>
        <v>524</v>
      </c>
      <c r="BK22" s="3">
        <f t="shared" si="10"/>
        <v>288.5</v>
      </c>
      <c r="BL22" s="3">
        <f t="shared" si="11"/>
        <v>0</v>
      </c>
      <c r="BM22" s="3">
        <f t="shared" si="12"/>
        <v>0</v>
      </c>
      <c r="BN22" s="3">
        <f t="shared" si="13"/>
        <v>0</v>
      </c>
      <c r="BO22" s="3">
        <f t="shared" si="14"/>
        <v>308.2</v>
      </c>
      <c r="BP22" s="3">
        <f t="shared" si="15"/>
        <v>0</v>
      </c>
      <c r="BQ22" s="3">
        <f t="shared" si="16"/>
        <v>299.8</v>
      </c>
      <c r="BR22" s="3">
        <f t="shared" si="17"/>
        <v>1420.5</v>
      </c>
    </row>
    <row r="23" spans="1:70" ht="18.75" customHeight="1">
      <c r="A23" s="14" t="s">
        <v>23</v>
      </c>
      <c r="B23" s="147">
        <v>3108.3</v>
      </c>
      <c r="C23" s="147">
        <v>15449.6</v>
      </c>
      <c r="D23" s="25">
        <v>6300.2</v>
      </c>
      <c r="E23" s="25">
        <v>2109.6999999999998</v>
      </c>
      <c r="F23" s="17">
        <v>212.4</v>
      </c>
      <c r="G23" s="17">
        <v>292.2</v>
      </c>
      <c r="H23" s="17"/>
      <c r="I23" s="17"/>
      <c r="J23" s="17">
        <v>444.2</v>
      </c>
      <c r="K23" s="17"/>
      <c r="L23" s="17"/>
      <c r="M23" s="17"/>
      <c r="N23" s="17"/>
      <c r="O23" s="17">
        <v>194.9</v>
      </c>
      <c r="P23" s="17"/>
      <c r="Q23" s="17"/>
      <c r="R23" s="17"/>
      <c r="S23" s="17">
        <v>966</v>
      </c>
      <c r="T23" s="26"/>
      <c r="U23" s="26">
        <v>500</v>
      </c>
      <c r="V23" s="26"/>
      <c r="W23" s="26">
        <v>295</v>
      </c>
      <c r="X23" s="26">
        <v>63</v>
      </c>
      <c r="Y23" s="26">
        <v>14</v>
      </c>
      <c r="Z23" s="26"/>
      <c r="AA23" s="26"/>
      <c r="AB23" s="26">
        <v>26.1</v>
      </c>
      <c r="AC23" s="26"/>
      <c r="AD23" s="26"/>
      <c r="AK23" s="3">
        <f t="shared" si="0"/>
        <v>398.1</v>
      </c>
      <c r="AL23" s="3">
        <v>1171.9000000000001</v>
      </c>
      <c r="AM23" s="3">
        <v>920</v>
      </c>
      <c r="AN23" s="3">
        <v>1200</v>
      </c>
      <c r="AO23" s="3">
        <v>267.39999999999998</v>
      </c>
      <c r="AP23" s="3">
        <v>3500</v>
      </c>
      <c r="AQ23" s="3">
        <v>6035.2</v>
      </c>
      <c r="AR23" s="3">
        <v>865</v>
      </c>
      <c r="AS23" s="3">
        <v>210</v>
      </c>
      <c r="AT23" s="3">
        <v>23.4</v>
      </c>
      <c r="AV23" s="3">
        <v>3170.6</v>
      </c>
      <c r="AW23" s="3">
        <v>771.2</v>
      </c>
      <c r="AX23" s="3">
        <v>100</v>
      </c>
      <c r="AY23" s="3">
        <v>401.3</v>
      </c>
      <c r="BA23" s="3">
        <f t="shared" si="1"/>
        <v>17464.099999999999</v>
      </c>
      <c r="BB23" s="3">
        <f t="shared" si="2"/>
        <v>1671.9</v>
      </c>
      <c r="BD23" s="3">
        <f t="shared" si="3"/>
        <v>1215</v>
      </c>
      <c r="BE23" s="3">
        <f t="shared" si="4"/>
        <v>1263</v>
      </c>
      <c r="BF23" s="3">
        <f t="shared" si="5"/>
        <v>281.39999999999998</v>
      </c>
      <c r="BG23" s="3">
        <f t="shared" si="6"/>
        <v>3500</v>
      </c>
      <c r="BH23" s="3">
        <f t="shared" si="7"/>
        <v>6035.2</v>
      </c>
      <c r="BI23" s="3">
        <f t="shared" si="8"/>
        <v>891.1</v>
      </c>
      <c r="BJ23" s="3">
        <f t="shared" si="9"/>
        <v>210</v>
      </c>
      <c r="BK23" s="3">
        <f t="shared" si="10"/>
        <v>23.4</v>
      </c>
      <c r="BL23" s="3">
        <f t="shared" si="11"/>
        <v>0</v>
      </c>
      <c r="BM23" s="3">
        <f t="shared" si="12"/>
        <v>3170.6</v>
      </c>
      <c r="BN23" s="3">
        <f t="shared" si="13"/>
        <v>771.2</v>
      </c>
      <c r="BO23" s="3">
        <f t="shared" si="14"/>
        <v>100</v>
      </c>
      <c r="BP23" s="3">
        <f t="shared" si="15"/>
        <v>401.3</v>
      </c>
      <c r="BQ23" s="3">
        <f t="shared" si="16"/>
        <v>0</v>
      </c>
      <c r="BR23" s="3">
        <f t="shared" si="17"/>
        <v>17862.199999999997</v>
      </c>
    </row>
    <row r="24" spans="1:70" ht="18.75" customHeight="1">
      <c r="A24" s="14" t="s">
        <v>24</v>
      </c>
      <c r="B24" s="24">
        <v>3500</v>
      </c>
      <c r="C24" s="24">
        <v>3500</v>
      </c>
      <c r="D24" s="25" t="s">
        <v>198</v>
      </c>
      <c r="E24" s="25">
        <v>8513.7999999999993</v>
      </c>
      <c r="F24" s="17">
        <v>2666.6</v>
      </c>
      <c r="G24" s="17">
        <v>813.2</v>
      </c>
      <c r="H24" s="17"/>
      <c r="I24" s="17">
        <v>97</v>
      </c>
      <c r="J24" s="17"/>
      <c r="K24" s="17">
        <v>2911.4</v>
      </c>
      <c r="L24" s="17"/>
      <c r="M24" s="17"/>
      <c r="N24" s="17"/>
      <c r="O24" s="17"/>
      <c r="P24" s="17">
        <v>1634.2</v>
      </c>
      <c r="Q24" s="17">
        <v>391.4</v>
      </c>
      <c r="R24" s="17"/>
      <c r="S24" s="17"/>
      <c r="T24" s="26"/>
      <c r="U24" s="26"/>
      <c r="V24" s="26"/>
      <c r="W24" s="26"/>
      <c r="X24" s="26"/>
      <c r="Y24" s="26"/>
      <c r="Z24" s="26"/>
      <c r="AA24" s="26"/>
      <c r="AB24" s="26"/>
      <c r="AC24" s="26"/>
      <c r="AD24" s="26"/>
      <c r="AK24" s="3">
        <f t="shared" si="0"/>
        <v>0</v>
      </c>
      <c r="AV24" s="3">
        <v>5451.5</v>
      </c>
      <c r="BA24" s="3">
        <f t="shared" si="1"/>
        <v>5451.5</v>
      </c>
      <c r="BB24" s="3">
        <f t="shared" si="2"/>
        <v>0</v>
      </c>
      <c r="BD24" s="3">
        <f t="shared" si="3"/>
        <v>0</v>
      </c>
      <c r="BE24" s="3">
        <f t="shared" si="4"/>
        <v>0</v>
      </c>
      <c r="BF24" s="3">
        <f t="shared" si="5"/>
        <v>0</v>
      </c>
      <c r="BG24" s="3">
        <f t="shared" si="6"/>
        <v>0</v>
      </c>
      <c r="BH24" s="3">
        <f t="shared" si="7"/>
        <v>0</v>
      </c>
      <c r="BI24" s="3">
        <f t="shared" si="8"/>
        <v>0</v>
      </c>
      <c r="BJ24" s="3">
        <f t="shared" si="9"/>
        <v>0</v>
      </c>
      <c r="BK24" s="3">
        <f t="shared" si="10"/>
        <v>0</v>
      </c>
      <c r="BL24" s="3">
        <f t="shared" si="11"/>
        <v>0</v>
      </c>
      <c r="BM24" s="3">
        <f t="shared" si="12"/>
        <v>5451.5</v>
      </c>
      <c r="BN24" s="3">
        <f t="shared" si="13"/>
        <v>0</v>
      </c>
      <c r="BO24" s="3">
        <f t="shared" si="14"/>
        <v>0</v>
      </c>
      <c r="BP24" s="3">
        <f t="shared" si="15"/>
        <v>0</v>
      </c>
      <c r="BQ24" s="3">
        <f t="shared" si="16"/>
        <v>0</v>
      </c>
      <c r="BR24" s="3">
        <f t="shared" si="17"/>
        <v>5451.5</v>
      </c>
    </row>
    <row r="25" spans="1:70" ht="18.75" customHeight="1">
      <c r="A25" s="14" t="s">
        <v>25</v>
      </c>
      <c r="B25" s="24"/>
      <c r="C25" s="24"/>
      <c r="D25" s="25" t="s">
        <v>199</v>
      </c>
      <c r="E25" s="25">
        <v>14808.1</v>
      </c>
      <c r="F25" s="17"/>
      <c r="G25" s="17">
        <v>3351.5</v>
      </c>
      <c r="H25" s="17"/>
      <c r="I25" s="17">
        <v>242.6</v>
      </c>
      <c r="J25" s="17"/>
      <c r="K25" s="17">
        <v>3042.1</v>
      </c>
      <c r="L25" s="17"/>
      <c r="M25" s="17"/>
      <c r="N25" s="17"/>
      <c r="O25" s="17"/>
      <c r="P25" s="17">
        <v>6361.7</v>
      </c>
      <c r="Q25" s="17"/>
      <c r="R25" s="17"/>
      <c r="S25" s="17">
        <v>1810.2</v>
      </c>
      <c r="T25" s="26"/>
      <c r="U25" s="26"/>
      <c r="V25" s="26"/>
      <c r="W25" s="26"/>
      <c r="X25" s="26">
        <v>621.70000000000005</v>
      </c>
      <c r="Y25" s="26">
        <v>162.19999999999999</v>
      </c>
      <c r="Z25" s="26"/>
      <c r="AA25" s="26"/>
      <c r="AB25" s="26"/>
      <c r="AC25" s="26">
        <v>435.5</v>
      </c>
      <c r="AD25" s="26">
        <v>125.9</v>
      </c>
      <c r="AJ25" s="3">
        <v>4242.7</v>
      </c>
      <c r="AK25" s="3">
        <f t="shared" si="0"/>
        <v>5588</v>
      </c>
      <c r="AQ25" s="3">
        <v>383.4</v>
      </c>
      <c r="AR25" s="3">
        <v>1057.2</v>
      </c>
      <c r="AY25" s="3">
        <v>713</v>
      </c>
      <c r="BA25" s="3">
        <f t="shared" si="1"/>
        <v>2153.6</v>
      </c>
      <c r="BB25" s="3">
        <f t="shared" si="2"/>
        <v>0</v>
      </c>
      <c r="BD25" s="3">
        <f t="shared" si="3"/>
        <v>0</v>
      </c>
      <c r="BE25" s="3">
        <f t="shared" si="4"/>
        <v>621.70000000000005</v>
      </c>
      <c r="BF25" s="3">
        <f t="shared" si="5"/>
        <v>162.19999999999999</v>
      </c>
      <c r="BG25" s="3">
        <f t="shared" si="6"/>
        <v>0</v>
      </c>
      <c r="BH25" s="3">
        <f t="shared" si="7"/>
        <v>383.4</v>
      </c>
      <c r="BI25" s="3">
        <f t="shared" si="8"/>
        <v>1057.2</v>
      </c>
      <c r="BJ25" s="3">
        <f t="shared" si="9"/>
        <v>435.5</v>
      </c>
      <c r="BK25" s="3">
        <f t="shared" si="10"/>
        <v>125.9</v>
      </c>
      <c r="BL25" s="3">
        <f t="shared" si="11"/>
        <v>0</v>
      </c>
      <c r="BM25" s="3">
        <f t="shared" si="12"/>
        <v>0</v>
      </c>
      <c r="BN25" s="3">
        <f t="shared" si="13"/>
        <v>0</v>
      </c>
      <c r="BO25" s="3">
        <f t="shared" si="14"/>
        <v>0</v>
      </c>
      <c r="BP25" s="3">
        <f t="shared" si="15"/>
        <v>713</v>
      </c>
      <c r="BQ25" s="3">
        <f t="shared" si="16"/>
        <v>4242.7</v>
      </c>
      <c r="BR25" s="3">
        <f t="shared" si="17"/>
        <v>7741.6</v>
      </c>
    </row>
    <row r="26" spans="1:70" ht="18.75" customHeight="1">
      <c r="A26" s="14" t="s">
        <v>26</v>
      </c>
      <c r="B26" s="24"/>
      <c r="C26" s="24"/>
      <c r="D26" s="25" t="s">
        <v>200</v>
      </c>
      <c r="E26" s="25"/>
      <c r="F26" s="17"/>
      <c r="G26" s="17"/>
      <c r="H26" s="17"/>
      <c r="I26" s="17"/>
      <c r="J26" s="17"/>
      <c r="K26" s="17"/>
      <c r="L26" s="17"/>
      <c r="M26" s="17"/>
      <c r="N26" s="17"/>
      <c r="O26" s="17"/>
      <c r="P26" s="17"/>
      <c r="Q26" s="17"/>
      <c r="R26" s="17"/>
      <c r="S26" s="17"/>
      <c r="T26" s="26"/>
      <c r="U26" s="26">
        <v>100</v>
      </c>
      <c r="V26" s="26"/>
      <c r="W26" s="26"/>
      <c r="X26" s="26"/>
      <c r="Y26" s="26"/>
      <c r="Z26" s="26"/>
      <c r="AA26" s="26"/>
      <c r="AB26" s="26"/>
      <c r="AC26" s="26"/>
      <c r="AD26" s="26"/>
      <c r="AK26" s="3">
        <f t="shared" si="0"/>
        <v>0</v>
      </c>
      <c r="AL26" s="3">
        <v>120</v>
      </c>
      <c r="AV26" s="3">
        <v>3500</v>
      </c>
      <c r="AW26" s="3">
        <v>542</v>
      </c>
      <c r="BA26" s="3">
        <f t="shared" si="1"/>
        <v>4042</v>
      </c>
      <c r="BB26" s="3">
        <f t="shared" si="2"/>
        <v>220</v>
      </c>
      <c r="BD26" s="3">
        <f t="shared" si="3"/>
        <v>0</v>
      </c>
      <c r="BE26" s="3">
        <f t="shared" si="4"/>
        <v>0</v>
      </c>
      <c r="BF26" s="3">
        <f t="shared" si="5"/>
        <v>0</v>
      </c>
      <c r="BG26" s="3">
        <f t="shared" si="6"/>
        <v>0</v>
      </c>
      <c r="BH26" s="3">
        <f t="shared" si="7"/>
        <v>0</v>
      </c>
      <c r="BI26" s="3">
        <f t="shared" si="8"/>
        <v>0</v>
      </c>
      <c r="BJ26" s="3">
        <f t="shared" si="9"/>
        <v>0</v>
      </c>
      <c r="BK26" s="3">
        <f t="shared" si="10"/>
        <v>0</v>
      </c>
      <c r="BL26" s="3">
        <f t="shared" si="11"/>
        <v>0</v>
      </c>
      <c r="BM26" s="3">
        <f t="shared" si="12"/>
        <v>3500</v>
      </c>
      <c r="BN26" s="3">
        <f t="shared" si="13"/>
        <v>542</v>
      </c>
      <c r="BO26" s="3">
        <f t="shared" si="14"/>
        <v>0</v>
      </c>
      <c r="BP26" s="3">
        <f t="shared" si="15"/>
        <v>0</v>
      </c>
      <c r="BQ26" s="3">
        <f t="shared" si="16"/>
        <v>0</v>
      </c>
      <c r="BR26" s="3">
        <f t="shared" si="17"/>
        <v>4042</v>
      </c>
    </row>
    <row r="27" spans="1:70" ht="18.75" customHeight="1">
      <c r="A27" s="14" t="s">
        <v>27</v>
      </c>
      <c r="B27" s="24"/>
      <c r="C27" s="24"/>
      <c r="D27" s="25" t="s">
        <v>201</v>
      </c>
      <c r="E27" s="25">
        <v>19904.099999999999</v>
      </c>
      <c r="F27" s="17"/>
      <c r="G27" s="17">
        <v>150</v>
      </c>
      <c r="H27" s="17"/>
      <c r="I27" s="17"/>
      <c r="J27" s="17">
        <v>18269.900000000001</v>
      </c>
      <c r="K27" s="17">
        <v>934.2</v>
      </c>
      <c r="L27" s="17"/>
      <c r="M27" s="17"/>
      <c r="N27" s="17"/>
      <c r="O27" s="17"/>
      <c r="P27" s="17"/>
      <c r="Q27" s="17"/>
      <c r="R27" s="17"/>
      <c r="S27" s="17">
        <v>550</v>
      </c>
      <c r="T27" s="26"/>
      <c r="U27" s="26"/>
      <c r="V27" s="26"/>
      <c r="W27" s="26"/>
      <c r="X27" s="26"/>
      <c r="Y27" s="26"/>
      <c r="Z27" s="26"/>
      <c r="AA27" s="26"/>
      <c r="AB27" s="26"/>
      <c r="AC27" s="26"/>
      <c r="AD27" s="26"/>
      <c r="AK27" s="3">
        <f t="shared" si="0"/>
        <v>0</v>
      </c>
      <c r="AL27" s="3">
        <v>2440</v>
      </c>
      <c r="BA27" s="3">
        <f t="shared" si="1"/>
        <v>0</v>
      </c>
      <c r="BB27" s="3">
        <f t="shared" si="2"/>
        <v>2440</v>
      </c>
      <c r="BD27" s="3">
        <f t="shared" si="3"/>
        <v>0</v>
      </c>
      <c r="BE27" s="3">
        <f t="shared" si="4"/>
        <v>0</v>
      </c>
      <c r="BF27" s="3">
        <f t="shared" si="5"/>
        <v>0</v>
      </c>
      <c r="BG27" s="3">
        <f t="shared" si="6"/>
        <v>0</v>
      </c>
      <c r="BH27" s="3">
        <f t="shared" si="7"/>
        <v>0</v>
      </c>
      <c r="BI27" s="3">
        <f t="shared" si="8"/>
        <v>0</v>
      </c>
      <c r="BJ27" s="3">
        <f t="shared" si="9"/>
        <v>0</v>
      </c>
      <c r="BK27" s="3">
        <f t="shared" si="10"/>
        <v>0</v>
      </c>
      <c r="BL27" s="3">
        <f t="shared" si="11"/>
        <v>0</v>
      </c>
      <c r="BM27" s="3">
        <f t="shared" si="12"/>
        <v>0</v>
      </c>
      <c r="BN27" s="3">
        <f t="shared" si="13"/>
        <v>0</v>
      </c>
      <c r="BO27" s="3">
        <f t="shared" si="14"/>
        <v>0</v>
      </c>
      <c r="BP27" s="3">
        <f t="shared" si="15"/>
        <v>0</v>
      </c>
      <c r="BQ27" s="3">
        <f t="shared" si="16"/>
        <v>0</v>
      </c>
      <c r="BR27" s="3">
        <f t="shared" si="17"/>
        <v>0</v>
      </c>
    </row>
    <row r="28" spans="1:70" ht="18.75" customHeight="1">
      <c r="A28" s="14" t="s">
        <v>28</v>
      </c>
      <c r="B28" s="24">
        <v>2855.9</v>
      </c>
      <c r="C28" s="24">
        <v>2855.9</v>
      </c>
      <c r="D28" s="25">
        <v>7249.8</v>
      </c>
      <c r="E28" s="25">
        <v>3175.6</v>
      </c>
      <c r="F28" s="17"/>
      <c r="G28" s="17">
        <v>392.8</v>
      </c>
      <c r="H28" s="17"/>
      <c r="I28" s="17"/>
      <c r="J28" s="17"/>
      <c r="K28" s="17">
        <v>905.3</v>
      </c>
      <c r="L28" s="17"/>
      <c r="M28" s="17"/>
      <c r="N28" s="17"/>
      <c r="O28" s="17"/>
      <c r="P28" s="17">
        <v>1877.5</v>
      </c>
      <c r="Q28" s="17"/>
      <c r="R28" s="17"/>
      <c r="S28" s="17"/>
      <c r="T28" s="26"/>
      <c r="U28" s="26"/>
      <c r="V28" s="26"/>
      <c r="W28" s="26"/>
      <c r="X28" s="26">
        <v>1107.9000000000001</v>
      </c>
      <c r="Y28" s="26"/>
      <c r="Z28" s="26"/>
      <c r="AA28" s="26"/>
      <c r="AB28" s="26"/>
      <c r="AC28" s="26"/>
      <c r="AD28" s="26"/>
      <c r="AK28" s="3">
        <f t="shared" si="0"/>
        <v>1107.9000000000001</v>
      </c>
      <c r="BA28" s="3">
        <f t="shared" si="1"/>
        <v>0</v>
      </c>
      <c r="BB28" s="3">
        <f t="shared" si="2"/>
        <v>0</v>
      </c>
      <c r="BD28" s="3">
        <f t="shared" si="3"/>
        <v>0</v>
      </c>
      <c r="BE28" s="3">
        <f t="shared" si="4"/>
        <v>1107.9000000000001</v>
      </c>
      <c r="BF28" s="3">
        <f t="shared" si="5"/>
        <v>0</v>
      </c>
      <c r="BG28" s="3">
        <f t="shared" si="6"/>
        <v>0</v>
      </c>
      <c r="BH28" s="3">
        <f t="shared" si="7"/>
        <v>0</v>
      </c>
      <c r="BI28" s="3">
        <f t="shared" si="8"/>
        <v>0</v>
      </c>
      <c r="BJ28" s="3">
        <f t="shared" si="9"/>
        <v>0</v>
      </c>
      <c r="BK28" s="3">
        <f t="shared" si="10"/>
        <v>0</v>
      </c>
      <c r="BL28" s="3">
        <f t="shared" si="11"/>
        <v>0</v>
      </c>
      <c r="BM28" s="3">
        <f t="shared" si="12"/>
        <v>0</v>
      </c>
      <c r="BN28" s="3">
        <f t="shared" si="13"/>
        <v>0</v>
      </c>
      <c r="BO28" s="3">
        <f t="shared" si="14"/>
        <v>0</v>
      </c>
      <c r="BP28" s="3">
        <f t="shared" si="15"/>
        <v>0</v>
      </c>
      <c r="BQ28" s="3">
        <f t="shared" si="16"/>
        <v>0</v>
      </c>
      <c r="BR28" s="3">
        <f t="shared" si="17"/>
        <v>1107.9000000000001</v>
      </c>
    </row>
    <row r="29" spans="1:70" ht="18.75" customHeight="1">
      <c r="A29" s="14" t="s">
        <v>29</v>
      </c>
      <c r="B29" s="24" t="s">
        <v>202</v>
      </c>
      <c r="C29" s="24">
        <v>21852.6</v>
      </c>
      <c r="D29" s="25"/>
      <c r="E29" s="25">
        <v>1131.8</v>
      </c>
      <c r="F29" s="17">
        <v>418.4</v>
      </c>
      <c r="G29" s="17">
        <v>713.4</v>
      </c>
      <c r="H29" s="17"/>
      <c r="I29" s="17"/>
      <c r="J29" s="17"/>
      <c r="K29" s="17"/>
      <c r="L29" s="17"/>
      <c r="M29" s="17"/>
      <c r="N29" s="17"/>
      <c r="O29" s="17"/>
      <c r="P29" s="17"/>
      <c r="Q29" s="17"/>
      <c r="R29" s="17"/>
      <c r="S29" s="17"/>
      <c r="T29" s="26"/>
      <c r="U29" s="26">
        <v>311.7</v>
      </c>
      <c r="V29" s="26"/>
      <c r="W29" s="26"/>
      <c r="X29" s="26">
        <v>1623.3</v>
      </c>
      <c r="Y29" s="26"/>
      <c r="Z29" s="26"/>
      <c r="AA29" s="26"/>
      <c r="AB29" s="26"/>
      <c r="AC29" s="26"/>
      <c r="AD29" s="26"/>
      <c r="AJ29" s="3">
        <v>942.8</v>
      </c>
      <c r="AK29" s="3">
        <f t="shared" si="0"/>
        <v>2566.1</v>
      </c>
      <c r="AL29" s="3">
        <v>363.9</v>
      </c>
      <c r="AN29" s="3">
        <v>763.2</v>
      </c>
      <c r="AO29" s="3">
        <v>3.6</v>
      </c>
      <c r="AV29" s="3">
        <v>853.2</v>
      </c>
      <c r="AY29" s="3">
        <v>2637.3</v>
      </c>
      <c r="BA29" s="3">
        <f t="shared" si="1"/>
        <v>4257.3</v>
      </c>
      <c r="BB29" s="3">
        <f t="shared" si="2"/>
        <v>675.59999999999991</v>
      </c>
      <c r="BD29" s="3">
        <f t="shared" si="3"/>
        <v>0</v>
      </c>
      <c r="BE29" s="3">
        <f t="shared" si="4"/>
        <v>2386.5</v>
      </c>
      <c r="BF29" s="3">
        <f t="shared" si="5"/>
        <v>3.6</v>
      </c>
      <c r="BG29" s="3">
        <f t="shared" si="6"/>
        <v>0</v>
      </c>
      <c r="BH29" s="3">
        <f t="shared" si="7"/>
        <v>0</v>
      </c>
      <c r="BI29" s="3">
        <f t="shared" si="8"/>
        <v>0</v>
      </c>
      <c r="BJ29" s="3">
        <f t="shared" si="9"/>
        <v>0</v>
      </c>
      <c r="BK29" s="3">
        <f t="shared" si="10"/>
        <v>0</v>
      </c>
      <c r="BL29" s="3">
        <f t="shared" si="11"/>
        <v>0</v>
      </c>
      <c r="BM29" s="3">
        <f t="shared" si="12"/>
        <v>853.2</v>
      </c>
      <c r="BN29" s="3">
        <f t="shared" si="13"/>
        <v>0</v>
      </c>
      <c r="BO29" s="3">
        <f t="shared" si="14"/>
        <v>0</v>
      </c>
      <c r="BP29" s="3">
        <f t="shared" si="15"/>
        <v>2637.3</v>
      </c>
      <c r="BQ29" s="3">
        <f t="shared" si="16"/>
        <v>942.8</v>
      </c>
      <c r="BR29" s="3">
        <f t="shared" si="17"/>
        <v>6823.4000000000005</v>
      </c>
    </row>
    <row r="30" spans="1:70" ht="18.75" customHeight="1">
      <c r="A30" s="14" t="s">
        <v>30</v>
      </c>
      <c r="B30" s="24"/>
      <c r="C30" s="24"/>
      <c r="D30" s="25"/>
      <c r="E30" s="25"/>
      <c r="F30" s="17"/>
      <c r="G30" s="17"/>
      <c r="H30" s="17"/>
      <c r="I30" s="17"/>
      <c r="J30" s="17"/>
      <c r="K30" s="17"/>
      <c r="L30" s="17"/>
      <c r="M30" s="17"/>
      <c r="N30" s="17"/>
      <c r="O30" s="17"/>
      <c r="P30" s="17"/>
      <c r="Q30" s="17"/>
      <c r="R30" s="17"/>
      <c r="S30" s="17"/>
      <c r="T30" s="26"/>
      <c r="U30" s="26"/>
      <c r="V30" s="26"/>
      <c r="W30" s="26"/>
      <c r="X30" s="26"/>
      <c r="Y30" s="26"/>
      <c r="Z30" s="26"/>
      <c r="AA30" s="26"/>
      <c r="AB30" s="26"/>
      <c r="AC30" s="26"/>
      <c r="AD30" s="26"/>
      <c r="AK30" s="3">
        <f t="shared" si="0"/>
        <v>0</v>
      </c>
      <c r="AL30" s="3">
        <v>201</v>
      </c>
      <c r="AV30" s="3">
        <v>2214.9</v>
      </c>
      <c r="AY30" s="3">
        <v>337</v>
      </c>
      <c r="BA30" s="3">
        <f t="shared" si="1"/>
        <v>2551.9</v>
      </c>
      <c r="BB30" s="3">
        <f t="shared" si="2"/>
        <v>201</v>
      </c>
      <c r="BD30" s="3">
        <f t="shared" si="3"/>
        <v>0</v>
      </c>
      <c r="BE30" s="3">
        <f t="shared" si="4"/>
        <v>0</v>
      </c>
      <c r="BF30" s="3">
        <f t="shared" si="5"/>
        <v>0</v>
      </c>
      <c r="BG30" s="3">
        <f t="shared" si="6"/>
        <v>0</v>
      </c>
      <c r="BH30" s="3">
        <f t="shared" si="7"/>
        <v>0</v>
      </c>
      <c r="BI30" s="3">
        <f t="shared" si="8"/>
        <v>0</v>
      </c>
      <c r="BJ30" s="3">
        <f t="shared" si="9"/>
        <v>0</v>
      </c>
      <c r="BK30" s="3">
        <f t="shared" si="10"/>
        <v>0</v>
      </c>
      <c r="BL30" s="3">
        <f t="shared" si="11"/>
        <v>0</v>
      </c>
      <c r="BM30" s="3">
        <f t="shared" si="12"/>
        <v>2214.9</v>
      </c>
      <c r="BN30" s="3">
        <f t="shared" si="13"/>
        <v>0</v>
      </c>
      <c r="BO30" s="3">
        <f t="shared" si="14"/>
        <v>0</v>
      </c>
      <c r="BP30" s="3">
        <f t="shared" si="15"/>
        <v>337</v>
      </c>
      <c r="BQ30" s="3">
        <f t="shared" si="16"/>
        <v>0</v>
      </c>
      <c r="BR30" s="3">
        <f t="shared" si="17"/>
        <v>2551.9</v>
      </c>
    </row>
    <row r="31" spans="1:70" ht="13.5" customHeight="1">
      <c r="A31" s="14" t="s">
        <v>31</v>
      </c>
      <c r="B31" s="147">
        <v>15053.9</v>
      </c>
      <c r="C31" s="147">
        <v>17013.599999999999</v>
      </c>
      <c r="D31" s="25">
        <v>36351.300000000003</v>
      </c>
      <c r="E31" s="25">
        <v>106452</v>
      </c>
      <c r="F31" s="17">
        <v>16611.599999999999</v>
      </c>
      <c r="G31" s="17">
        <v>35038.6</v>
      </c>
      <c r="H31" s="17"/>
      <c r="I31" s="17">
        <v>27.8</v>
      </c>
      <c r="J31" s="17">
        <v>12192.8</v>
      </c>
      <c r="K31" s="17">
        <v>2941.9</v>
      </c>
      <c r="L31" s="17"/>
      <c r="M31" s="17">
        <v>70</v>
      </c>
      <c r="N31" s="17">
        <v>1133.2</v>
      </c>
      <c r="O31" s="17">
        <v>9397.2999999999993</v>
      </c>
      <c r="P31" s="17"/>
      <c r="Q31" s="17">
        <v>17382</v>
      </c>
      <c r="R31" s="17"/>
      <c r="S31" s="17">
        <v>11656.6</v>
      </c>
      <c r="T31" s="26"/>
      <c r="U31" s="26"/>
      <c r="V31" s="26"/>
      <c r="W31" s="26"/>
      <c r="X31" s="26"/>
      <c r="Y31" s="26"/>
      <c r="Z31" s="26"/>
      <c r="AA31" s="26"/>
      <c r="AB31" s="26"/>
      <c r="AC31" s="26"/>
      <c r="AD31" s="26"/>
      <c r="AK31" s="3">
        <f t="shared" si="0"/>
        <v>0</v>
      </c>
      <c r="AL31" s="3">
        <v>455</v>
      </c>
      <c r="AM31" s="3">
        <v>1296.4000000000001</v>
      </c>
      <c r="AN31" s="3">
        <v>3974.4</v>
      </c>
      <c r="AQ31" s="3">
        <v>7548.6</v>
      </c>
      <c r="AU31" s="3">
        <v>2332.1999999999998</v>
      </c>
      <c r="AV31" s="3">
        <v>1075.3</v>
      </c>
      <c r="BA31" s="3">
        <f t="shared" si="1"/>
        <v>16226.900000000001</v>
      </c>
      <c r="BB31" s="3">
        <f t="shared" si="2"/>
        <v>455</v>
      </c>
      <c r="BD31" s="3">
        <f t="shared" si="3"/>
        <v>1296.4000000000001</v>
      </c>
      <c r="BE31" s="3">
        <f t="shared" si="4"/>
        <v>3974.4</v>
      </c>
      <c r="BF31" s="3">
        <f t="shared" si="5"/>
        <v>0</v>
      </c>
      <c r="BG31" s="3">
        <f t="shared" si="6"/>
        <v>0</v>
      </c>
      <c r="BH31" s="3">
        <f t="shared" si="7"/>
        <v>7548.6</v>
      </c>
      <c r="BI31" s="3">
        <f t="shared" si="8"/>
        <v>0</v>
      </c>
      <c r="BJ31" s="3">
        <f t="shared" si="9"/>
        <v>0</v>
      </c>
      <c r="BK31" s="3">
        <f t="shared" si="10"/>
        <v>0</v>
      </c>
      <c r="BL31" s="3">
        <f t="shared" si="11"/>
        <v>2332.1999999999998</v>
      </c>
      <c r="BM31" s="3">
        <f t="shared" si="12"/>
        <v>1075.3</v>
      </c>
      <c r="BN31" s="3">
        <f t="shared" si="13"/>
        <v>0</v>
      </c>
      <c r="BO31" s="3">
        <f t="shared" si="14"/>
        <v>0</v>
      </c>
      <c r="BP31" s="3">
        <f t="shared" si="15"/>
        <v>0</v>
      </c>
      <c r="BQ31" s="3">
        <f t="shared" si="16"/>
        <v>0</v>
      </c>
      <c r="BR31" s="3">
        <f t="shared" si="17"/>
        <v>16226.900000000001</v>
      </c>
    </row>
    <row r="32" spans="1:70" ht="52.5" customHeight="1">
      <c r="A32" s="6" t="s">
        <v>68</v>
      </c>
      <c r="B32" s="8">
        <v>11944.3</v>
      </c>
      <c r="C32" s="8">
        <v>19154.599999999999</v>
      </c>
      <c r="D32" s="25">
        <v>39212.800000000003</v>
      </c>
      <c r="E32" s="25">
        <v>50402.9</v>
      </c>
      <c r="F32" s="17">
        <v>2421.6</v>
      </c>
      <c r="G32" s="17">
        <v>18096.400000000001</v>
      </c>
      <c r="H32" s="17"/>
      <c r="I32" s="17"/>
      <c r="J32" s="17">
        <v>9218.2999999999993</v>
      </c>
      <c r="K32" s="17">
        <v>1790.4</v>
      </c>
      <c r="L32" s="17"/>
      <c r="M32" s="17">
        <v>167</v>
      </c>
      <c r="N32" s="17">
        <v>3369.3</v>
      </c>
      <c r="O32" s="17">
        <v>1057.2</v>
      </c>
      <c r="P32" s="17"/>
      <c r="Q32" s="17"/>
      <c r="R32" s="17"/>
      <c r="S32" s="17">
        <v>14282.6</v>
      </c>
      <c r="T32" s="113"/>
      <c r="U32" s="26"/>
      <c r="V32" s="26"/>
      <c r="W32" s="26"/>
      <c r="X32" s="26"/>
      <c r="Y32" s="26"/>
      <c r="Z32" s="26"/>
      <c r="AA32" s="26"/>
      <c r="AB32" s="26"/>
      <c r="AC32" s="26"/>
      <c r="AD32" s="26"/>
      <c r="AK32" s="3">
        <f t="shared" si="0"/>
        <v>0</v>
      </c>
      <c r="BA32" s="3">
        <f t="shared" si="1"/>
        <v>0</v>
      </c>
      <c r="BB32" s="3">
        <f t="shared" si="2"/>
        <v>0</v>
      </c>
      <c r="BD32" s="3">
        <f t="shared" si="3"/>
        <v>0</v>
      </c>
      <c r="BE32" s="3">
        <f t="shared" si="4"/>
        <v>0</v>
      </c>
      <c r="BF32" s="3">
        <f t="shared" si="5"/>
        <v>0</v>
      </c>
      <c r="BG32" s="3">
        <f t="shared" si="6"/>
        <v>0</v>
      </c>
      <c r="BH32" s="3">
        <f t="shared" si="7"/>
        <v>0</v>
      </c>
      <c r="BI32" s="3">
        <f t="shared" si="8"/>
        <v>0</v>
      </c>
      <c r="BJ32" s="3">
        <f t="shared" si="9"/>
        <v>0</v>
      </c>
      <c r="BK32" s="3">
        <f t="shared" si="10"/>
        <v>0</v>
      </c>
      <c r="BL32" s="3">
        <f t="shared" si="11"/>
        <v>0</v>
      </c>
      <c r="BM32" s="3">
        <f t="shared" si="12"/>
        <v>0</v>
      </c>
      <c r="BN32" s="3">
        <f t="shared" si="13"/>
        <v>0</v>
      </c>
      <c r="BO32" s="3">
        <f t="shared" si="14"/>
        <v>0</v>
      </c>
      <c r="BP32" s="3">
        <f t="shared" si="15"/>
        <v>0</v>
      </c>
      <c r="BQ32" s="3">
        <f t="shared" si="16"/>
        <v>0</v>
      </c>
      <c r="BR32" s="3">
        <f t="shared" si="17"/>
        <v>0</v>
      </c>
    </row>
    <row r="33" spans="1:70" ht="15.75" customHeight="1" thickBot="1">
      <c r="A33" s="140" t="s">
        <v>85</v>
      </c>
      <c r="B33" s="123">
        <f>SUM(B8:B32)</f>
        <v>139265.9</v>
      </c>
      <c r="C33" s="123">
        <f>SUM(C8:C32)</f>
        <v>182191.40000000002</v>
      </c>
      <c r="D33" s="123">
        <f t="shared" ref="D33:AJ33" si="18">SUM(D8:D32)</f>
        <v>216920.2</v>
      </c>
      <c r="E33" s="123">
        <f>SUM(E8:E32)</f>
        <v>327018.80000000005</v>
      </c>
      <c r="F33" s="123">
        <f t="shared" si="18"/>
        <v>29165.999999999996</v>
      </c>
      <c r="G33" s="123">
        <f t="shared" si="18"/>
        <v>66588.7</v>
      </c>
      <c r="H33" s="123">
        <f t="shared" si="18"/>
        <v>0</v>
      </c>
      <c r="I33" s="123">
        <f t="shared" si="18"/>
        <v>1378.6</v>
      </c>
      <c r="J33" s="123">
        <f t="shared" si="18"/>
        <v>75159.600000000006</v>
      </c>
      <c r="K33" s="123">
        <f t="shared" si="18"/>
        <v>36290.199999999997</v>
      </c>
      <c r="L33" s="123">
        <f t="shared" si="18"/>
        <v>1347.1</v>
      </c>
      <c r="M33" s="123">
        <f t="shared" si="18"/>
        <v>249.9</v>
      </c>
      <c r="N33" s="123">
        <f t="shared" si="18"/>
        <v>4652.5</v>
      </c>
      <c r="O33" s="123">
        <f t="shared" si="18"/>
        <v>25260.499999999996</v>
      </c>
      <c r="P33" s="123">
        <f t="shared" si="18"/>
        <v>34796.800000000003</v>
      </c>
      <c r="Q33" s="123">
        <f t="shared" si="18"/>
        <v>20506.8</v>
      </c>
      <c r="R33" s="123">
        <f t="shared" si="18"/>
        <v>0</v>
      </c>
      <c r="S33" s="123">
        <f t="shared" si="18"/>
        <v>31621.800000000003</v>
      </c>
      <c r="T33" s="123">
        <f t="shared" si="18"/>
        <v>0</v>
      </c>
      <c r="U33" s="26">
        <f t="shared" si="18"/>
        <v>7735.0999999999995</v>
      </c>
      <c r="V33" s="26">
        <f t="shared" si="18"/>
        <v>0</v>
      </c>
      <c r="W33" s="26">
        <f t="shared" si="18"/>
        <v>541.1</v>
      </c>
      <c r="X33" s="26">
        <f t="shared" si="18"/>
        <v>6178.5999999999995</v>
      </c>
      <c r="Y33" s="26">
        <f t="shared" si="18"/>
        <v>259.10000000000002</v>
      </c>
      <c r="Z33" s="26">
        <f t="shared" si="18"/>
        <v>0</v>
      </c>
      <c r="AA33" s="26">
        <f t="shared" si="18"/>
        <v>0</v>
      </c>
      <c r="AB33" s="26">
        <f t="shared" si="18"/>
        <v>1054.5999999999999</v>
      </c>
      <c r="AC33" s="26">
        <f t="shared" si="18"/>
        <v>1006</v>
      </c>
      <c r="AD33" s="26">
        <f t="shared" si="18"/>
        <v>586.1</v>
      </c>
      <c r="AE33" s="26">
        <f t="shared" si="18"/>
        <v>0</v>
      </c>
      <c r="AF33" s="26">
        <f t="shared" si="18"/>
        <v>35</v>
      </c>
      <c r="AG33" s="26">
        <f t="shared" si="18"/>
        <v>0</v>
      </c>
      <c r="AH33" s="26">
        <f t="shared" si="18"/>
        <v>2038.5</v>
      </c>
      <c r="AI33" s="26">
        <f t="shared" si="18"/>
        <v>0</v>
      </c>
      <c r="AJ33" s="26">
        <f t="shared" si="18"/>
        <v>8122.4000000000005</v>
      </c>
      <c r="AK33" s="3">
        <f t="shared" si="0"/>
        <v>19821.400000000001</v>
      </c>
      <c r="AL33" s="63">
        <f t="shared" ref="AL33:BB33" si="19">SUM(AL8:AL32)</f>
        <v>12155.8</v>
      </c>
      <c r="AM33" s="64">
        <f t="shared" si="19"/>
        <v>2666.4</v>
      </c>
      <c r="AN33" s="64">
        <f t="shared" si="19"/>
        <v>6550</v>
      </c>
      <c r="AO33" s="64">
        <f t="shared" si="19"/>
        <v>1185.7999999999997</v>
      </c>
      <c r="AP33" s="64">
        <f t="shared" si="19"/>
        <v>3500</v>
      </c>
      <c r="AQ33" s="64">
        <f t="shared" si="19"/>
        <v>21826.2</v>
      </c>
      <c r="AR33" s="64">
        <f t="shared" si="19"/>
        <v>2116.1999999999998</v>
      </c>
      <c r="AS33" s="64">
        <f t="shared" si="19"/>
        <v>210</v>
      </c>
      <c r="AT33" s="64">
        <f t="shared" si="19"/>
        <v>23.4</v>
      </c>
      <c r="AU33" s="64">
        <f t="shared" si="19"/>
        <v>2332.1999999999998</v>
      </c>
      <c r="AV33" s="64">
        <f t="shared" si="19"/>
        <v>19354.5</v>
      </c>
      <c r="AW33" s="64">
        <f t="shared" si="19"/>
        <v>1470.2</v>
      </c>
      <c r="AX33" s="64">
        <f t="shared" si="19"/>
        <v>100</v>
      </c>
      <c r="AY33" s="64">
        <f t="shared" si="19"/>
        <v>7088.6</v>
      </c>
      <c r="AZ33" s="64">
        <f t="shared" si="19"/>
        <v>0</v>
      </c>
      <c r="BA33" s="64">
        <f t="shared" si="19"/>
        <v>68423.5</v>
      </c>
      <c r="BB33" s="64">
        <f t="shared" si="19"/>
        <v>19890.899999999998</v>
      </c>
      <c r="BD33" s="3">
        <f t="shared" ref="BD33:BR33" si="20">SUM(BD8:BD32)</f>
        <v>3207.5</v>
      </c>
      <c r="BE33" s="3">
        <f t="shared" si="20"/>
        <v>12728.6</v>
      </c>
      <c r="BF33" s="3">
        <f t="shared" si="20"/>
        <v>1444.8999999999999</v>
      </c>
      <c r="BG33" s="3">
        <f t="shared" si="20"/>
        <v>3500</v>
      </c>
      <c r="BH33" s="3">
        <f t="shared" si="20"/>
        <v>21826.2</v>
      </c>
      <c r="BI33" s="3">
        <f t="shared" si="20"/>
        <v>3170.8</v>
      </c>
      <c r="BJ33" s="3">
        <f t="shared" si="20"/>
        <v>1216</v>
      </c>
      <c r="BK33" s="3">
        <f t="shared" si="20"/>
        <v>609.5</v>
      </c>
      <c r="BL33" s="3">
        <f t="shared" si="20"/>
        <v>2332.1999999999998</v>
      </c>
      <c r="BM33" s="3">
        <f t="shared" si="20"/>
        <v>19389.5</v>
      </c>
      <c r="BN33" s="3">
        <f t="shared" si="20"/>
        <v>1470.2</v>
      </c>
      <c r="BO33" s="3">
        <f t="shared" si="20"/>
        <v>2138.5</v>
      </c>
      <c r="BP33" s="3">
        <f t="shared" si="20"/>
        <v>7088.6</v>
      </c>
      <c r="BQ33" s="3">
        <f t="shared" si="20"/>
        <v>8122.4000000000005</v>
      </c>
      <c r="BR33" s="3">
        <f t="shared" si="20"/>
        <v>88244.9</v>
      </c>
    </row>
  </sheetData>
  <mergeCells count="7">
    <mergeCell ref="A2:P2"/>
    <mergeCell ref="A4:A6"/>
    <mergeCell ref="F4:S4"/>
    <mergeCell ref="P5:S5"/>
    <mergeCell ref="J3:T3"/>
    <mergeCell ref="B4:C4"/>
    <mergeCell ref="D4:E4"/>
  </mergeCells>
  <phoneticPr fontId="0" type="noConversion"/>
  <printOptions horizontalCentered="1" verticalCentered="1"/>
  <pageMargins left="0.19685039370078741" right="0.19685039370078741" top="0.59055118110236227" bottom="0.27559055118110237" header="0.59055118110236227" footer="0.27559055118110237"/>
  <pageSetup paperSize="9" scale="8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K25"/>
  <sheetViews>
    <sheetView showWhiteSpace="0" view="pageLayout" workbookViewId="0">
      <selection activeCell="J30" sqref="J30"/>
    </sheetView>
  </sheetViews>
  <sheetFormatPr defaultRowHeight="12"/>
  <cols>
    <col min="1" max="1" width="7.28515625" style="4" customWidth="1"/>
    <col min="2" max="4" width="15.7109375" style="4" customWidth="1"/>
    <col min="5" max="5" width="13.28515625" style="4" customWidth="1"/>
    <col min="6" max="6" width="13.140625" style="4" customWidth="1"/>
    <col min="7" max="7" width="14.7109375" style="4" customWidth="1"/>
    <col min="8" max="8" width="15.7109375" style="4" customWidth="1"/>
    <col min="9" max="9" width="13.7109375" style="4" customWidth="1"/>
    <col min="10" max="16384" width="9.140625" style="4"/>
  </cols>
  <sheetData>
    <row r="4" spans="1:11">
      <c r="D4" s="175" t="s">
        <v>134</v>
      </c>
      <c r="E4" s="175"/>
      <c r="F4" s="175"/>
    </row>
    <row r="6" spans="1:11">
      <c r="A6" s="176" t="s">
        <v>190</v>
      </c>
      <c r="B6" s="176"/>
      <c r="C6" s="176"/>
      <c r="D6" s="176"/>
      <c r="E6" s="176"/>
      <c r="F6" s="176"/>
      <c r="G6" s="176"/>
      <c r="H6" s="176"/>
      <c r="I6" s="176"/>
    </row>
    <row r="7" spans="1:11" ht="15" customHeight="1">
      <c r="A7" s="177" t="s">
        <v>191</v>
      </c>
      <c r="B7" s="177"/>
      <c r="C7" s="177"/>
      <c r="D7" s="177"/>
      <c r="E7" s="177"/>
      <c r="F7" s="177"/>
      <c r="G7" s="177"/>
      <c r="H7" s="177"/>
      <c r="I7" s="177"/>
    </row>
    <row r="8" spans="1:11" ht="17.25" customHeight="1">
      <c r="A8" s="177" t="s">
        <v>174</v>
      </c>
      <c r="B8" s="177"/>
      <c r="C8" s="177"/>
      <c r="D8" s="177"/>
      <c r="E8" s="177"/>
      <c r="F8" s="177"/>
      <c r="G8" s="177"/>
      <c r="H8" s="177"/>
      <c r="I8" s="177"/>
    </row>
    <row r="9" spans="1:11">
      <c r="A9" s="178"/>
      <c r="B9" s="178"/>
      <c r="C9" s="178"/>
      <c r="D9" s="178"/>
      <c r="E9" s="178"/>
      <c r="F9" s="178"/>
      <c r="G9" s="178"/>
      <c r="H9" s="178"/>
      <c r="I9" s="178"/>
    </row>
    <row r="10" spans="1:11" ht="13.5" customHeight="1">
      <c r="A10" s="163"/>
      <c r="B10" s="163"/>
      <c r="C10" s="163"/>
      <c r="D10" s="163" t="s">
        <v>135</v>
      </c>
      <c r="E10" s="163"/>
      <c r="F10" s="163"/>
      <c r="G10" s="163" t="s">
        <v>153</v>
      </c>
      <c r="H10" s="163"/>
      <c r="I10" s="163"/>
      <c r="K10" s="12"/>
    </row>
    <row r="11" spans="1:11" ht="13.5" customHeight="1">
      <c r="A11" s="163"/>
      <c r="B11" s="163"/>
      <c r="C11" s="163"/>
      <c r="D11" s="141">
        <v>2013</v>
      </c>
      <c r="E11" s="141">
        <v>2014</v>
      </c>
      <c r="F11" s="141" t="s">
        <v>136</v>
      </c>
      <c r="G11" s="141">
        <v>2013</v>
      </c>
      <c r="H11" s="141">
        <v>2014</v>
      </c>
      <c r="I11" s="141" t="s">
        <v>136</v>
      </c>
    </row>
    <row r="12" spans="1:11" ht="15.95" hidden="1" customHeight="1">
      <c r="A12" s="173" t="s">
        <v>149</v>
      </c>
      <c r="B12" s="173"/>
      <c r="C12" s="173"/>
      <c r="D12" s="23"/>
      <c r="E12" s="23"/>
      <c r="F12" s="23"/>
      <c r="G12" s="23"/>
      <c r="H12" s="23"/>
      <c r="I12" s="23"/>
    </row>
    <row r="13" spans="1:11" ht="15.95" customHeight="1">
      <c r="A13" s="173" t="s">
        <v>168</v>
      </c>
      <c r="B13" s="173"/>
      <c r="C13" s="173"/>
      <c r="D13" s="23">
        <v>174692.3</v>
      </c>
      <c r="E13" s="23">
        <v>296390.59999999998</v>
      </c>
      <c r="F13" s="23">
        <f t="shared" ref="F13:F18" si="0">E13/D13*100</f>
        <v>169.66437559068143</v>
      </c>
      <c r="G13" s="23">
        <v>174692.3</v>
      </c>
      <c r="H13" s="23">
        <v>296390.59999999998</v>
      </c>
      <c r="I13" s="23">
        <f t="shared" ref="I13:I18" si="1">H13/G13*100</f>
        <v>169.66437559068143</v>
      </c>
    </row>
    <row r="14" spans="1:11" ht="15.95" customHeight="1">
      <c r="A14" s="173" t="s">
        <v>169</v>
      </c>
      <c r="B14" s="173"/>
      <c r="C14" s="173"/>
      <c r="D14" s="23">
        <v>260088</v>
      </c>
      <c r="E14" s="23">
        <v>524181.4</v>
      </c>
      <c r="F14" s="23">
        <f t="shared" si="0"/>
        <v>201.54001722493925</v>
      </c>
      <c r="G14" s="23">
        <v>260088</v>
      </c>
      <c r="H14" s="23">
        <v>524181.4</v>
      </c>
      <c r="I14" s="23">
        <f t="shared" si="1"/>
        <v>201.54001722493925</v>
      </c>
    </row>
    <row r="15" spans="1:11" ht="15.95" customHeight="1">
      <c r="A15" s="173" t="s">
        <v>178</v>
      </c>
      <c r="B15" s="173"/>
      <c r="C15" s="173"/>
      <c r="D15" s="23">
        <v>657600</v>
      </c>
      <c r="E15" s="23">
        <v>921000</v>
      </c>
      <c r="F15" s="23">
        <f t="shared" si="0"/>
        <v>140.05474452554745</v>
      </c>
      <c r="G15" s="23">
        <v>657600</v>
      </c>
      <c r="H15" s="23">
        <v>808593</v>
      </c>
      <c r="I15" s="23">
        <f t="shared" si="1"/>
        <v>122.96122262773723</v>
      </c>
    </row>
    <row r="16" spans="1:11" ht="15.95" customHeight="1">
      <c r="A16" s="173" t="s">
        <v>170</v>
      </c>
      <c r="B16" s="173"/>
      <c r="C16" s="173"/>
      <c r="D16" s="23">
        <v>15528.6</v>
      </c>
      <c r="E16" s="23">
        <v>10375.700000000001</v>
      </c>
      <c r="F16" s="23">
        <f t="shared" si="0"/>
        <v>66.816712388753658</v>
      </c>
      <c r="G16" s="23">
        <v>15528.6</v>
      </c>
      <c r="H16" s="23">
        <v>10375.700000000001</v>
      </c>
      <c r="I16" s="23">
        <f t="shared" si="1"/>
        <v>66.816712388753658</v>
      </c>
    </row>
    <row r="17" spans="1:9" ht="15.95" customHeight="1">
      <c r="A17" s="173" t="s">
        <v>171</v>
      </c>
      <c r="B17" s="173"/>
      <c r="C17" s="173"/>
      <c r="D17" s="23">
        <v>1308053</v>
      </c>
      <c r="E17" s="23">
        <v>5608118.5</v>
      </c>
      <c r="F17" s="23">
        <f t="shared" si="0"/>
        <v>428.73786459722965</v>
      </c>
      <c r="G17" s="23">
        <v>1308053</v>
      </c>
      <c r="H17" s="23">
        <v>5627876.5999999996</v>
      </c>
      <c r="I17" s="23">
        <f t="shared" si="1"/>
        <v>430.24836149605557</v>
      </c>
    </row>
    <row r="18" spans="1:9" ht="15.95" customHeight="1">
      <c r="A18" s="32" t="s">
        <v>172</v>
      </c>
      <c r="B18" s="32"/>
      <c r="C18" s="32"/>
      <c r="D18" s="23">
        <v>353700</v>
      </c>
      <c r="E18" s="23"/>
      <c r="F18" s="23">
        <f t="shared" si="0"/>
        <v>0</v>
      </c>
      <c r="G18" s="23">
        <v>353700</v>
      </c>
      <c r="H18" s="23"/>
      <c r="I18" s="23">
        <f t="shared" si="1"/>
        <v>0</v>
      </c>
    </row>
    <row r="19" spans="1:9" ht="15.95" customHeight="1" thickBot="1">
      <c r="A19" s="174" t="s">
        <v>32</v>
      </c>
      <c r="B19" s="174"/>
      <c r="C19" s="174"/>
      <c r="D19" s="142">
        <f>SUM(D12:D18)</f>
        <v>2769661.9000000004</v>
      </c>
      <c r="E19" s="142">
        <f>SUM(E12:E18)</f>
        <v>7360066.2000000002</v>
      </c>
      <c r="F19" s="143">
        <f t="shared" ref="F19" si="2">E19/D19*100</f>
        <v>265.73879649353586</v>
      </c>
      <c r="G19" s="142">
        <f>SUM(G13:G18)</f>
        <v>2769661.9000000004</v>
      </c>
      <c r="H19" s="142">
        <f>SUM(H12:H18)</f>
        <v>7267417.2999999998</v>
      </c>
      <c r="I19" s="143">
        <f t="shared" ref="I19" si="3">H19/G19*100</f>
        <v>262.3936625622066</v>
      </c>
    </row>
    <row r="20" spans="1:9">
      <c r="E20" s="12"/>
      <c r="H20" s="12"/>
    </row>
    <row r="22" spans="1:9">
      <c r="C22" s="4" t="s">
        <v>137</v>
      </c>
      <c r="D22" s="4" t="s">
        <v>142</v>
      </c>
      <c r="G22" s="4" t="s">
        <v>138</v>
      </c>
    </row>
    <row r="23" spans="1:9">
      <c r="B23" s="4">
        <v>2013</v>
      </c>
      <c r="C23" s="12">
        <f>D19/1000</f>
        <v>2769.6619000000005</v>
      </c>
      <c r="D23" s="12">
        <f>G19/1000</f>
        <v>2769.6619000000005</v>
      </c>
      <c r="H23" s="4" t="s">
        <v>139</v>
      </c>
    </row>
    <row r="24" spans="1:9">
      <c r="B24" s="4">
        <v>2014</v>
      </c>
      <c r="C24" s="12">
        <f>E19/1000</f>
        <v>7360.0662000000002</v>
      </c>
      <c r="D24" s="12">
        <f>H19/1000</f>
        <v>7267.4173000000001</v>
      </c>
      <c r="H24" s="4" t="s">
        <v>140</v>
      </c>
    </row>
    <row r="25" spans="1:9">
      <c r="E25" s="4" t="s">
        <v>141</v>
      </c>
    </row>
  </sheetData>
  <mergeCells count="15">
    <mergeCell ref="D4:F4"/>
    <mergeCell ref="A10:C11"/>
    <mergeCell ref="A6:I6"/>
    <mergeCell ref="A7:I7"/>
    <mergeCell ref="A8:I8"/>
    <mergeCell ref="A9:I9"/>
    <mergeCell ref="D10:F10"/>
    <mergeCell ref="G10:I10"/>
    <mergeCell ref="A12:C12"/>
    <mergeCell ref="A13:C13"/>
    <mergeCell ref="A14:C14"/>
    <mergeCell ref="A19:C19"/>
    <mergeCell ref="A17:C17"/>
    <mergeCell ref="A16:C16"/>
    <mergeCell ref="A15:C15"/>
  </mergeCells>
  <phoneticPr fontId="0" type="noConversion"/>
  <pageMargins left="0.9055118110236221" right="0.43307086614173229" top="0.55118110236220474" bottom="0.23622047244094491" header="0" footer="0"/>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NVVR</vt:lpstr>
      <vt:lpstr>negdsen tosov</vt:lpstr>
      <vt:lpstr>tovlorson tosov</vt:lpstr>
      <vt:lpstr>tosviin orlogo zarlaga</vt:lpstr>
      <vt:lpstr>tatvariin orlogo</vt:lpstr>
      <vt:lpstr>or avlaga_oron nutag</vt:lpstr>
      <vt:lpstr>Industry</vt:lpstr>
      <vt:lpstr>'or avlaga_oron nutag'!Print_Titles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Electronics</dc:creator>
  <cp:lastModifiedBy>User</cp:lastModifiedBy>
  <cp:lastPrinted>2014-07-18T02:54:08Z</cp:lastPrinted>
  <dcterms:created xsi:type="dcterms:W3CDTF">1998-06-05T18:00:41Z</dcterms:created>
  <dcterms:modified xsi:type="dcterms:W3CDTF">2015-01-07T03:27:48Z</dcterms:modified>
</cp:coreProperties>
</file>