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Default Extension="emf" ContentType="image/x-emf"/>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codeName="ThisWorkbook"/>
  <bookViews>
    <workbookView xWindow="-15" yWindow="-15" windowWidth="7680" windowHeight="8295" tabRatio="877" activeTab="2"/>
  </bookViews>
  <sheets>
    <sheet name="NVVR" sheetId="38" r:id="rId1"/>
    <sheet name="negdsen tosov" sheetId="47" r:id="rId2"/>
    <sheet name="tovlorson tosov" sheetId="46" r:id="rId3"/>
    <sheet name="tosviin orlogo zarlaga" sheetId="51" r:id="rId4"/>
    <sheet name="tatvariin orlogo" sheetId="45" r:id="rId5"/>
    <sheet name="or avlaga_oron nutag" sheetId="49" r:id="rId6"/>
    <sheet name="Industry" sheetId="26" r:id="rId7"/>
    <sheet name="une" sheetId="52" r:id="rId8"/>
    <sheet name="bank" sheetId="53" r:id="rId9"/>
    <sheet name="zasag" sheetId="54" r:id="rId10"/>
    <sheet name="daatgal" sheetId="55" r:id="rId11"/>
    <sheet name="daatgal 1" sheetId="56" r:id="rId12"/>
    <sheet name="teever" sheetId="57" r:id="rId13"/>
    <sheet name="eruulmend gemt hereg" sheetId="58" r:id="rId14"/>
  </sheets>
  <externalReferences>
    <externalReference r:id="rId15"/>
  </externalReferences>
  <definedNames>
    <definedName name="_xlnm.Print_Titles" localSheetId="5">'or avlaga_oron nutag'!$A:$A</definedName>
  </definedNames>
  <calcPr calcId="124519"/>
</workbook>
</file>

<file path=xl/calcChain.xml><?xml version="1.0" encoding="utf-8"?>
<calcChain xmlns="http://schemas.openxmlformats.org/spreadsheetml/2006/main">
  <c r="E45" i="57"/>
  <c r="D44"/>
  <c r="E44" s="1"/>
  <c r="E43"/>
  <c r="E20"/>
  <c r="E19"/>
  <c r="E18"/>
  <c r="E17"/>
  <c r="E9"/>
  <c r="E8"/>
  <c r="E7"/>
  <c r="B31" i="56"/>
  <c r="B30"/>
  <c r="B29"/>
  <c r="B28"/>
  <c r="B27"/>
  <c r="B26"/>
  <c r="B25"/>
  <c r="B24"/>
  <c r="B23"/>
  <c r="B22"/>
  <c r="B21"/>
  <c r="B20"/>
  <c r="B19"/>
  <c r="B18"/>
  <c r="B17"/>
  <c r="B16"/>
  <c r="B15"/>
  <c r="B14"/>
  <c r="B13"/>
  <c r="B12"/>
  <c r="B11"/>
  <c r="B10"/>
  <c r="B8"/>
  <c r="B7" s="1"/>
  <c r="D7"/>
  <c r="C7"/>
  <c r="I30" i="55"/>
  <c r="H30"/>
  <c r="G30"/>
  <c r="I29"/>
  <c r="H29"/>
  <c r="G29"/>
  <c r="I28"/>
  <c r="H28"/>
  <c r="G28"/>
  <c r="I27"/>
  <c r="H27"/>
  <c r="G27"/>
  <c r="I26"/>
  <c r="H26"/>
  <c r="G26"/>
  <c r="I25"/>
  <c r="H25"/>
  <c r="G25"/>
  <c r="I24"/>
  <c r="H24"/>
  <c r="G24"/>
  <c r="I23"/>
  <c r="H23"/>
  <c r="G23"/>
  <c r="I22"/>
  <c r="H22"/>
  <c r="G22"/>
  <c r="I21"/>
  <c r="H21"/>
  <c r="G21"/>
  <c r="I20"/>
  <c r="H20"/>
  <c r="G20"/>
  <c r="I19"/>
  <c r="H19"/>
  <c r="G19"/>
  <c r="I18"/>
  <c r="H18"/>
  <c r="G18"/>
  <c r="I17"/>
  <c r="H17"/>
  <c r="G17"/>
  <c r="I16"/>
  <c r="H16"/>
  <c r="G16"/>
  <c r="I15"/>
  <c r="H15"/>
  <c r="G15"/>
  <c r="I14"/>
  <c r="H14"/>
  <c r="G14"/>
  <c r="I13"/>
  <c r="H13"/>
  <c r="G13"/>
  <c r="I12"/>
  <c r="H12"/>
  <c r="G12"/>
  <c r="I11"/>
  <c r="H11"/>
  <c r="G11"/>
  <c r="I10"/>
  <c r="H10"/>
  <c r="G10"/>
  <c r="I9"/>
  <c r="H9"/>
  <c r="G9"/>
  <c r="I8"/>
  <c r="H8"/>
  <c r="G8"/>
  <c r="I7"/>
  <c r="H7"/>
  <c r="G7"/>
  <c r="F6"/>
  <c r="I6" s="1"/>
  <c r="E6"/>
  <c r="H6" s="1"/>
  <c r="D30" i="54"/>
  <c r="D29"/>
  <c r="D28"/>
  <c r="D27"/>
  <c r="D26"/>
  <c r="D25"/>
  <c r="D24"/>
  <c r="D23"/>
  <c r="D22"/>
  <c r="D21"/>
  <c r="D20"/>
  <c r="D19"/>
  <c r="D18"/>
  <c r="D17"/>
  <c r="D16"/>
  <c r="D15"/>
  <c r="D14"/>
  <c r="D13"/>
  <c r="D12"/>
  <c r="D11"/>
  <c r="D10"/>
  <c r="D9"/>
  <c r="D8"/>
  <c r="D7"/>
  <c r="D6"/>
  <c r="Q15" i="53"/>
  <c r="Q14"/>
  <c r="Q13"/>
  <c r="Q12"/>
  <c r="Q11"/>
  <c r="Q10"/>
  <c r="Q9"/>
  <c r="Q8"/>
  <c r="Q7"/>
  <c r="G6" i="55" l="1"/>
  <c r="J25" i="45" l="1"/>
  <c r="I25"/>
  <c r="H25"/>
  <c r="E25"/>
  <c r="I17" i="26" l="1"/>
  <c r="F17"/>
  <c r="I16"/>
  <c r="F16"/>
  <c r="I15"/>
  <c r="F15"/>
  <c r="I14"/>
  <c r="F14"/>
  <c r="I13"/>
  <c r="F13"/>
  <c r="I31" i="51"/>
  <c r="H31"/>
  <c r="E31"/>
  <c r="I30"/>
  <c r="H30"/>
  <c r="E30"/>
  <c r="I29"/>
  <c r="H29"/>
  <c r="E29"/>
  <c r="I28"/>
  <c r="H28"/>
  <c r="E28"/>
  <c r="I27"/>
  <c r="H27"/>
  <c r="E27"/>
  <c r="I26"/>
  <c r="H26"/>
  <c r="E26"/>
  <c r="I25"/>
  <c r="H25"/>
  <c r="E25"/>
  <c r="I24"/>
  <c r="H24"/>
  <c r="E24"/>
  <c r="I23"/>
  <c r="H23"/>
  <c r="E23"/>
  <c r="I22"/>
  <c r="H22"/>
  <c r="E22"/>
  <c r="I21"/>
  <c r="H21"/>
  <c r="E21"/>
  <c r="I20"/>
  <c r="H20"/>
  <c r="E20"/>
  <c r="I19"/>
  <c r="H19"/>
  <c r="E19"/>
  <c r="I18"/>
  <c r="H18"/>
  <c r="E18"/>
  <c r="I17"/>
  <c r="H17"/>
  <c r="E17"/>
  <c r="I16"/>
  <c r="H16"/>
  <c r="E16"/>
  <c r="I15"/>
  <c r="H15"/>
  <c r="E15"/>
  <c r="I14"/>
  <c r="H14"/>
  <c r="E14"/>
  <c r="I13"/>
  <c r="H13"/>
  <c r="E13"/>
  <c r="I12"/>
  <c r="H12"/>
  <c r="E12"/>
  <c r="I11"/>
  <c r="H11"/>
  <c r="E11"/>
  <c r="I10"/>
  <c r="H10"/>
  <c r="E10"/>
  <c r="I9"/>
  <c r="H9"/>
  <c r="E9"/>
  <c r="I8"/>
  <c r="H8"/>
  <c r="E8"/>
  <c r="I7"/>
  <c r="H7"/>
  <c r="E7"/>
  <c r="B33" i="49" l="1"/>
  <c r="H18" i="26" l="1"/>
  <c r="G18"/>
  <c r="E18"/>
  <c r="C23" s="1"/>
  <c r="D18"/>
  <c r="AX33" i="49"/>
  <c r="AW33"/>
  <c r="AV33"/>
  <c r="AU33"/>
  <c r="AT33"/>
  <c r="AS33"/>
  <c r="AR33"/>
  <c r="AQ33"/>
  <c r="AP33"/>
  <c r="AO33"/>
  <c r="AN33"/>
  <c r="AM33"/>
  <c r="AL33"/>
  <c r="AK33"/>
  <c r="AJ33"/>
  <c r="AH33"/>
  <c r="AG33"/>
  <c r="AF33"/>
  <c r="AE33"/>
  <c r="AD33"/>
  <c r="AC33"/>
  <c r="AB33"/>
  <c r="AA33"/>
  <c r="Z33"/>
  <c r="Y33"/>
  <c r="X33"/>
  <c r="W33"/>
  <c r="V33"/>
  <c r="U33"/>
  <c r="T33"/>
  <c r="S33"/>
  <c r="R33"/>
  <c r="Q33"/>
  <c r="P33"/>
  <c r="O33"/>
  <c r="N33"/>
  <c r="M33"/>
  <c r="L33"/>
  <c r="K33"/>
  <c r="J33"/>
  <c r="I33"/>
  <c r="H33"/>
  <c r="G33"/>
  <c r="F33"/>
  <c r="E33"/>
  <c r="D33"/>
  <c r="C33"/>
  <c r="BO32"/>
  <c r="BN32"/>
  <c r="BM32"/>
  <c r="BL32"/>
  <c r="BK32"/>
  <c r="BJ32"/>
  <c r="BI32"/>
  <c r="BH32"/>
  <c r="BG32"/>
  <c r="BF32"/>
  <c r="BE32"/>
  <c r="BD32"/>
  <c r="BC32"/>
  <c r="BB32"/>
  <c r="AZ32"/>
  <c r="AY32"/>
  <c r="AI32"/>
  <c r="BO31"/>
  <c r="BN31"/>
  <c r="BM31"/>
  <c r="BL31"/>
  <c r="BK31"/>
  <c r="BJ31"/>
  <c r="BI31"/>
  <c r="BH31"/>
  <c r="BG31"/>
  <c r="BF31"/>
  <c r="BE31"/>
  <c r="BD31"/>
  <c r="BC31"/>
  <c r="BB31"/>
  <c r="AZ31"/>
  <c r="AY31"/>
  <c r="AI31"/>
  <c r="BP31" l="1"/>
  <c r="BP32"/>
  <c r="AI33"/>
  <c r="I18" i="26"/>
  <c r="D22"/>
  <c r="F18"/>
  <c r="C22"/>
  <c r="BO30" i="49"/>
  <c r="BN30"/>
  <c r="BM30"/>
  <c r="BL30"/>
  <c r="BK30"/>
  <c r="BJ30"/>
  <c r="BI30"/>
  <c r="BH30"/>
  <c r="BG30"/>
  <c r="BF30"/>
  <c r="BE30"/>
  <c r="BD30"/>
  <c r="BC30"/>
  <c r="BB30"/>
  <c r="AZ30"/>
  <c r="AY30"/>
  <c r="AI30"/>
  <c r="BO29"/>
  <c r="BN29"/>
  <c r="BM29"/>
  <c r="BL29"/>
  <c r="BK29"/>
  <c r="BJ29"/>
  <c r="BI29"/>
  <c r="BH29"/>
  <c r="BG29"/>
  <c r="BF29"/>
  <c r="BE29"/>
  <c r="BD29"/>
  <c r="BC29"/>
  <c r="BB29"/>
  <c r="AZ29"/>
  <c r="AY29"/>
  <c r="AI29"/>
  <c r="BO28"/>
  <c r="BN28"/>
  <c r="BM28"/>
  <c r="BL28"/>
  <c r="BK28"/>
  <c r="BJ28"/>
  <c r="BI28"/>
  <c r="BH28"/>
  <c r="BG28"/>
  <c r="BF28"/>
  <c r="BE28"/>
  <c r="BD28"/>
  <c r="BC28"/>
  <c r="BB28"/>
  <c r="AZ28"/>
  <c r="AY28"/>
  <c r="AI28"/>
  <c r="BO27"/>
  <c r="BN27"/>
  <c r="BM27"/>
  <c r="BL27"/>
  <c r="BK27"/>
  <c r="BJ27"/>
  <c r="BI27"/>
  <c r="BH27"/>
  <c r="BG27"/>
  <c r="BF27"/>
  <c r="BE27"/>
  <c r="BD27"/>
  <c r="BC27"/>
  <c r="BB27"/>
  <c r="AZ27"/>
  <c r="AY27"/>
  <c r="AI27"/>
  <c r="BO26"/>
  <c r="BN26"/>
  <c r="BM26"/>
  <c r="BL26"/>
  <c r="BK26"/>
  <c r="BJ26"/>
  <c r="BI26"/>
  <c r="BH26"/>
  <c r="BG26"/>
  <c r="BF26"/>
  <c r="BE26"/>
  <c r="BD26"/>
  <c r="BC26"/>
  <c r="BB26"/>
  <c r="AZ26"/>
  <c r="AY26"/>
  <c r="AI26"/>
  <c r="BO25"/>
  <c r="BN25"/>
  <c r="BM25"/>
  <c r="BL25"/>
  <c r="BK25"/>
  <c r="BJ25"/>
  <c r="BI25"/>
  <c r="BH25"/>
  <c r="BG25"/>
  <c r="BF25"/>
  <c r="BE25"/>
  <c r="BD25"/>
  <c r="BC25"/>
  <c r="BB25"/>
  <c r="AZ25"/>
  <c r="AY25"/>
  <c r="AI25"/>
  <c r="BO24"/>
  <c r="BN24"/>
  <c r="BM24"/>
  <c r="BL24"/>
  <c r="BK24"/>
  <c r="BJ24"/>
  <c r="BI24"/>
  <c r="BH24"/>
  <c r="BG24"/>
  <c r="BF24"/>
  <c r="BE24"/>
  <c r="BD24"/>
  <c r="BC24"/>
  <c r="BB24"/>
  <c r="AZ24"/>
  <c r="AY24"/>
  <c r="AI24"/>
  <c r="BO23"/>
  <c r="BN23"/>
  <c r="BM23"/>
  <c r="BL23"/>
  <c r="BK23"/>
  <c r="BJ23"/>
  <c r="BI23"/>
  <c r="BH23"/>
  <c r="BG23"/>
  <c r="BF23"/>
  <c r="BE23"/>
  <c r="BD23"/>
  <c r="BC23"/>
  <c r="BB23"/>
  <c r="AZ23"/>
  <c r="AY23"/>
  <c r="AI23"/>
  <c r="BO22"/>
  <c r="BN22"/>
  <c r="BM22"/>
  <c r="BL22"/>
  <c r="BK22"/>
  <c r="BJ22"/>
  <c r="BI22"/>
  <c r="BH22"/>
  <c r="BG22"/>
  <c r="BF22"/>
  <c r="BE22"/>
  <c r="BD22"/>
  <c r="BC22"/>
  <c r="BB22"/>
  <c r="AZ22"/>
  <c r="AY22"/>
  <c r="AI22"/>
  <c r="BO21"/>
  <c r="BN21"/>
  <c r="BM21"/>
  <c r="BL21"/>
  <c r="BK21"/>
  <c r="BJ21"/>
  <c r="BI21"/>
  <c r="BH21"/>
  <c r="BG21"/>
  <c r="BF21"/>
  <c r="BE21"/>
  <c r="BD21"/>
  <c r="BC21"/>
  <c r="BB21"/>
  <c r="AZ21"/>
  <c r="AY21"/>
  <c r="AI21"/>
  <c r="BO20"/>
  <c r="BN20"/>
  <c r="BM20"/>
  <c r="BL20"/>
  <c r="BK20"/>
  <c r="BJ20"/>
  <c r="BI20"/>
  <c r="BH20"/>
  <c r="BG20"/>
  <c r="BF20"/>
  <c r="BE20"/>
  <c r="BD20"/>
  <c r="BC20"/>
  <c r="BB20"/>
  <c r="AZ20"/>
  <c r="AY20"/>
  <c r="AI20"/>
  <c r="BO19"/>
  <c r="BN19"/>
  <c r="BM19"/>
  <c r="BL19"/>
  <c r="BK19"/>
  <c r="BJ19"/>
  <c r="BI19"/>
  <c r="BH19"/>
  <c r="BG19"/>
  <c r="BF19"/>
  <c r="BE19"/>
  <c r="BD19"/>
  <c r="BC19"/>
  <c r="BB19"/>
  <c r="AZ19"/>
  <c r="AY19"/>
  <c r="AI19"/>
  <c r="BO18"/>
  <c r="BN18"/>
  <c r="BM18"/>
  <c r="BL18"/>
  <c r="BK18"/>
  <c r="BJ18"/>
  <c r="BI18"/>
  <c r="BH18"/>
  <c r="BG18"/>
  <c r="BF18"/>
  <c r="BE18"/>
  <c r="BD18"/>
  <c r="BC18"/>
  <c r="BB18"/>
  <c r="AZ18"/>
  <c r="AY18"/>
  <c r="AI18"/>
  <c r="BO17"/>
  <c r="BN17"/>
  <c r="BM17"/>
  <c r="BL17"/>
  <c r="BK17"/>
  <c r="BJ17"/>
  <c r="BI17"/>
  <c r="BH17"/>
  <c r="BG17"/>
  <c r="BF17"/>
  <c r="BE17"/>
  <c r="BD17"/>
  <c r="BC17"/>
  <c r="BB17"/>
  <c r="AZ17"/>
  <c r="AY17"/>
  <c r="AI17"/>
  <c r="BO16"/>
  <c r="BN16"/>
  <c r="BM16"/>
  <c r="BL16"/>
  <c r="BK16"/>
  <c r="BJ16"/>
  <c r="BI16"/>
  <c r="BH16"/>
  <c r="BG16"/>
  <c r="BF16"/>
  <c r="BE16"/>
  <c r="BD16"/>
  <c r="BC16"/>
  <c r="BB16"/>
  <c r="AZ16"/>
  <c r="AY16"/>
  <c r="AI16"/>
  <c r="BO15"/>
  <c r="BN15"/>
  <c r="BM15"/>
  <c r="BL15"/>
  <c r="BK15"/>
  <c r="BJ15"/>
  <c r="BI15"/>
  <c r="BH15"/>
  <c r="BG15"/>
  <c r="BF15"/>
  <c r="BE15"/>
  <c r="BD15"/>
  <c r="BC15"/>
  <c r="BB15"/>
  <c r="AZ15"/>
  <c r="AY15"/>
  <c r="AI15"/>
  <c r="BO14"/>
  <c r="BN14"/>
  <c r="BM14"/>
  <c r="BL14"/>
  <c r="BK14"/>
  <c r="BJ14"/>
  <c r="BI14"/>
  <c r="BH14"/>
  <c r="BG14"/>
  <c r="BF14"/>
  <c r="BE14"/>
  <c r="BD14"/>
  <c r="BC14"/>
  <c r="BB14"/>
  <c r="AZ14"/>
  <c r="AY14"/>
  <c r="AI14"/>
  <c r="BO13"/>
  <c r="BN13"/>
  <c r="BM13"/>
  <c r="BL13"/>
  <c r="BK13"/>
  <c r="BJ13"/>
  <c r="BI13"/>
  <c r="BH13"/>
  <c r="BG13"/>
  <c r="BF13"/>
  <c r="BE13"/>
  <c r="BD13"/>
  <c r="BC13"/>
  <c r="BB13"/>
  <c r="AZ13"/>
  <c r="AY13"/>
  <c r="AI13"/>
  <c r="BO12"/>
  <c r="BN12"/>
  <c r="BM12"/>
  <c r="BL12"/>
  <c r="BK12"/>
  <c r="BJ12"/>
  <c r="BI12"/>
  <c r="BH12"/>
  <c r="BG12"/>
  <c r="BF12"/>
  <c r="BE12"/>
  <c r="BD12"/>
  <c r="BC12"/>
  <c r="BB12"/>
  <c r="AZ12"/>
  <c r="AY12"/>
  <c r="AI12"/>
  <c r="BO11"/>
  <c r="BN11"/>
  <c r="BM11"/>
  <c r="BL11"/>
  <c r="BK11"/>
  <c r="BJ11"/>
  <c r="BI11"/>
  <c r="BH11"/>
  <c r="BG11"/>
  <c r="BF11"/>
  <c r="BE11"/>
  <c r="BD11"/>
  <c r="BC11"/>
  <c r="BB11"/>
  <c r="AZ11"/>
  <c r="AY11"/>
  <c r="AI11"/>
  <c r="BO10"/>
  <c r="BN10"/>
  <c r="BM10"/>
  <c r="BL10"/>
  <c r="BK10"/>
  <c r="BJ10"/>
  <c r="BI10"/>
  <c r="BH10"/>
  <c r="BG10"/>
  <c r="BF10"/>
  <c r="BE10"/>
  <c r="BD10"/>
  <c r="BC10"/>
  <c r="BB10"/>
  <c r="AZ10"/>
  <c r="AY10"/>
  <c r="AI10"/>
  <c r="BO9"/>
  <c r="BN9"/>
  <c r="BM9"/>
  <c r="BL9"/>
  <c r="BK9"/>
  <c r="BJ9"/>
  <c r="BI9"/>
  <c r="BH9"/>
  <c r="BG9"/>
  <c r="BF9"/>
  <c r="BE9"/>
  <c r="BD9"/>
  <c r="BC9"/>
  <c r="BB9"/>
  <c r="AZ9"/>
  <c r="AY9"/>
  <c r="AI9"/>
  <c r="BO8"/>
  <c r="BN8"/>
  <c r="BM8"/>
  <c r="BL8"/>
  <c r="BK8"/>
  <c r="BJ8"/>
  <c r="BI8"/>
  <c r="BH8"/>
  <c r="BG8"/>
  <c r="BF8"/>
  <c r="BE8"/>
  <c r="BD8"/>
  <c r="BC8"/>
  <c r="BB8"/>
  <c r="AZ8"/>
  <c r="AY8"/>
  <c r="AI8"/>
  <c r="G31" i="45"/>
  <c r="F31"/>
  <c r="D31"/>
  <c r="C31"/>
  <c r="J30"/>
  <c r="K30" s="1"/>
  <c r="I30"/>
  <c r="H30"/>
  <c r="E30"/>
  <c r="J29"/>
  <c r="I29"/>
  <c r="H29"/>
  <c r="E29"/>
  <c r="J28"/>
  <c r="I28"/>
  <c r="H28"/>
  <c r="E28"/>
  <c r="J27"/>
  <c r="I27"/>
  <c r="H27"/>
  <c r="E27"/>
  <c r="J26"/>
  <c r="I26"/>
  <c r="H26"/>
  <c r="E26"/>
  <c r="J24"/>
  <c r="I24"/>
  <c r="H24"/>
  <c r="E24"/>
  <c r="J23"/>
  <c r="I23"/>
  <c r="H23"/>
  <c r="E23"/>
  <c r="J22"/>
  <c r="K22" s="1"/>
  <c r="I22"/>
  <c r="H22"/>
  <c r="E22"/>
  <c r="J21"/>
  <c r="I21"/>
  <c r="H21"/>
  <c r="E21"/>
  <c r="J20"/>
  <c r="I20"/>
  <c r="H20"/>
  <c r="E20"/>
  <c r="J19"/>
  <c r="I19"/>
  <c r="H19"/>
  <c r="E19"/>
  <c r="J18"/>
  <c r="I18"/>
  <c r="H18"/>
  <c r="E18"/>
  <c r="J17"/>
  <c r="I17"/>
  <c r="H17"/>
  <c r="E17"/>
  <c r="J16"/>
  <c r="K16" s="1"/>
  <c r="I16"/>
  <c r="H16"/>
  <c r="E16"/>
  <c r="J15"/>
  <c r="I15"/>
  <c r="H15"/>
  <c r="E15"/>
  <c r="J14"/>
  <c r="I14"/>
  <c r="H14"/>
  <c r="E14"/>
  <c r="J13"/>
  <c r="I13"/>
  <c r="H13"/>
  <c r="E13"/>
  <c r="J12"/>
  <c r="I12"/>
  <c r="H12"/>
  <c r="E12"/>
  <c r="J11"/>
  <c r="I11"/>
  <c r="H11"/>
  <c r="E11"/>
  <c r="J10"/>
  <c r="I10"/>
  <c r="H10"/>
  <c r="E10"/>
  <c r="J9"/>
  <c r="I9"/>
  <c r="H9"/>
  <c r="E9"/>
  <c r="J8"/>
  <c r="I8"/>
  <c r="H8"/>
  <c r="E8"/>
  <c r="J7"/>
  <c r="K7" s="1"/>
  <c r="I7"/>
  <c r="BP12" i="49" l="1"/>
  <c r="BP14"/>
  <c r="BP20"/>
  <c r="BP26"/>
  <c r="BP9"/>
  <c r="BP15"/>
  <c r="BP27"/>
  <c r="BP10"/>
  <c r="BP16"/>
  <c r="BP18"/>
  <c r="BP22"/>
  <c r="BP24"/>
  <c r="BP28"/>
  <c r="BP30"/>
  <c r="AZ33"/>
  <c r="BE33"/>
  <c r="BI33"/>
  <c r="BM33"/>
  <c r="BP11"/>
  <c r="BP19"/>
  <c r="BH33"/>
  <c r="BG33"/>
  <c r="BF33" s="1"/>
  <c r="BK33"/>
  <c r="BP21"/>
  <c r="BJ33"/>
  <c r="BN33"/>
  <c r="BP13"/>
  <c r="BP23"/>
  <c r="BP25"/>
  <c r="BD33"/>
  <c r="BP17"/>
  <c r="BP29"/>
  <c r="AY33"/>
  <c r="BL33"/>
  <c r="BP8"/>
  <c r="BC33"/>
  <c r="BB33" s="1"/>
  <c r="BO33"/>
  <c r="K26" i="45"/>
  <c r="K27"/>
  <c r="K12"/>
  <c r="K19"/>
  <c r="K25"/>
  <c r="K14"/>
  <c r="K9"/>
  <c r="K17"/>
  <c r="K29"/>
  <c r="K15"/>
  <c r="H31"/>
  <c r="K24"/>
  <c r="I31"/>
  <c r="K23"/>
  <c r="K21"/>
  <c r="K13"/>
  <c r="K11"/>
  <c r="K10"/>
  <c r="K20"/>
  <c r="K28"/>
  <c r="K18"/>
  <c r="K8"/>
  <c r="J31"/>
  <c r="E31"/>
  <c r="H7"/>
  <c r="E7"/>
  <c r="J6"/>
  <c r="I6"/>
  <c r="H6"/>
  <c r="E6"/>
  <c r="Z33" i="51"/>
  <c r="Y33"/>
  <c r="X33"/>
  <c r="T33"/>
  <c r="S33"/>
  <c r="R33"/>
  <c r="Q33"/>
  <c r="N33"/>
  <c r="M33"/>
  <c r="L33"/>
  <c r="K33"/>
  <c r="BP33" i="49" l="1"/>
  <c r="K31" i="45"/>
  <c r="K6"/>
  <c r="G33" i="51"/>
  <c r="F33"/>
  <c r="D33"/>
  <c r="C33"/>
  <c r="H33" l="1"/>
  <c r="I33"/>
  <c r="E33"/>
  <c r="AF31"/>
  <c r="AE31"/>
  <c r="V31"/>
  <c r="U31"/>
  <c r="P31"/>
  <c r="O31"/>
  <c r="AF30"/>
  <c r="AE30"/>
  <c r="AB30" s="1"/>
  <c r="AA30"/>
  <c r="V30"/>
  <c r="U30"/>
  <c r="P30"/>
  <c r="O30"/>
  <c r="AF29"/>
  <c r="AE29"/>
  <c r="AA29"/>
  <c r="V29"/>
  <c r="U29"/>
  <c r="P29"/>
  <c r="O29"/>
  <c r="AF28"/>
  <c r="AE28"/>
  <c r="AA28"/>
  <c r="V28"/>
  <c r="U28"/>
  <c r="P28"/>
  <c r="O28"/>
  <c r="AF27"/>
  <c r="AE27"/>
  <c r="AA27"/>
  <c r="V27"/>
  <c r="U27"/>
  <c r="P27"/>
  <c r="O27"/>
  <c r="AF26"/>
  <c r="AE26"/>
  <c r="AA26"/>
  <c r="V26"/>
  <c r="U26"/>
  <c r="P26"/>
  <c r="O26"/>
  <c r="AF25"/>
  <c r="AE25"/>
  <c r="AA25"/>
  <c r="V25"/>
  <c r="U25"/>
  <c r="P25"/>
  <c r="O25"/>
  <c r="AF24"/>
  <c r="AE24"/>
  <c r="AA24"/>
  <c r="V24"/>
  <c r="U24"/>
  <c r="P24"/>
  <c r="O24"/>
  <c r="AF23"/>
  <c r="AE23"/>
  <c r="AA23"/>
  <c r="V23"/>
  <c r="U23"/>
  <c r="P23"/>
  <c r="O23"/>
  <c r="AF22"/>
  <c r="AE22"/>
  <c r="AA22"/>
  <c r="V22"/>
  <c r="U22"/>
  <c r="P22"/>
  <c r="O22"/>
  <c r="AF21"/>
  <c r="AE21"/>
  <c r="AA21"/>
  <c r="V21"/>
  <c r="U21"/>
  <c r="P21"/>
  <c r="O21"/>
  <c r="AF20"/>
  <c r="AE20"/>
  <c r="AA20"/>
  <c r="V20"/>
  <c r="U20"/>
  <c r="P20"/>
  <c r="O20"/>
  <c r="AF19"/>
  <c r="AE19"/>
  <c r="AA19"/>
  <c r="V19"/>
  <c r="U19"/>
  <c r="P19"/>
  <c r="O19"/>
  <c r="AF18"/>
  <c r="AE18"/>
  <c r="AA18"/>
  <c r="V18"/>
  <c r="U18"/>
  <c r="P18"/>
  <c r="O18"/>
  <c r="AF17"/>
  <c r="AE17"/>
  <c r="AA17"/>
  <c r="V17"/>
  <c r="U17"/>
  <c r="P17"/>
  <c r="O17"/>
  <c r="AF16"/>
  <c r="AE16"/>
  <c r="AA16"/>
  <c r="V16"/>
  <c r="U16"/>
  <c r="P16"/>
  <c r="O16"/>
  <c r="AF15"/>
  <c r="AE15"/>
  <c r="AA15"/>
  <c r="V15"/>
  <c r="U15"/>
  <c r="P15"/>
  <c r="O15"/>
  <c r="AF14"/>
  <c r="AE14"/>
  <c r="AA14"/>
  <c r="V14"/>
  <c r="U14"/>
  <c r="P14"/>
  <c r="O14"/>
  <c r="AF13"/>
  <c r="AE13"/>
  <c r="AA13"/>
  <c r="V13"/>
  <c r="U13"/>
  <c r="P13"/>
  <c r="O13"/>
  <c r="AF12"/>
  <c r="AE12"/>
  <c r="AA12"/>
  <c r="V12"/>
  <c r="U12"/>
  <c r="P12"/>
  <c r="O12"/>
  <c r="AF11"/>
  <c r="AE11"/>
  <c r="AA11"/>
  <c r="V11"/>
  <c r="U11"/>
  <c r="P11"/>
  <c r="O11"/>
  <c r="AF10"/>
  <c r="AE10"/>
  <c r="AA10"/>
  <c r="V10"/>
  <c r="U10"/>
  <c r="P10"/>
  <c r="O10"/>
  <c r="AF9"/>
  <c r="AE9"/>
  <c r="AA9"/>
  <c r="V9"/>
  <c r="U9"/>
  <c r="P9"/>
  <c r="O9"/>
  <c r="AF8"/>
  <c r="AE8"/>
  <c r="AA8"/>
  <c r="V8"/>
  <c r="U8"/>
  <c r="P8"/>
  <c r="O8"/>
  <c r="AF7"/>
  <c r="AE7"/>
  <c r="AA7"/>
  <c r="V7"/>
  <c r="U7"/>
  <c r="P7"/>
  <c r="O7"/>
  <c r="P33" l="1"/>
  <c r="O33"/>
  <c r="AA33"/>
  <c r="U33"/>
  <c r="V33"/>
  <c r="E49" i="46"/>
  <c r="D49"/>
  <c r="F48"/>
  <c r="F47"/>
  <c r="F46"/>
  <c r="F45"/>
  <c r="F44"/>
  <c r="F43"/>
  <c r="F49" l="1"/>
  <c r="F42"/>
  <c r="F41"/>
  <c r="F37"/>
  <c r="F36"/>
  <c r="F35"/>
  <c r="F34"/>
  <c r="F33"/>
  <c r="E32"/>
  <c r="D32"/>
  <c r="F31"/>
  <c r="F30"/>
  <c r="F29"/>
  <c r="F28"/>
  <c r="F27"/>
  <c r="F32" l="1"/>
  <c r="F26"/>
  <c r="F25"/>
  <c r="F24"/>
  <c r="F23"/>
  <c r="F22"/>
  <c r="F21"/>
  <c r="F20"/>
  <c r="F19"/>
  <c r="F18"/>
  <c r="F17"/>
  <c r="F16"/>
  <c r="F15"/>
  <c r="F14"/>
  <c r="F13"/>
  <c r="F12"/>
  <c r="F11"/>
  <c r="F10"/>
  <c r="F9"/>
  <c r="E8" l="1"/>
  <c r="D8"/>
  <c r="F8" l="1"/>
  <c r="E55" i="47"/>
  <c r="D55"/>
  <c r="F54"/>
  <c r="F53"/>
  <c r="F52"/>
  <c r="F51"/>
  <c r="F50"/>
  <c r="F49"/>
  <c r="F48"/>
  <c r="F47"/>
  <c r="F55" l="1"/>
  <c r="F46"/>
  <c r="F45" l="1"/>
  <c r="F44" l="1"/>
  <c r="E43"/>
  <c r="D43"/>
  <c r="E42"/>
  <c r="D42"/>
  <c r="E41"/>
  <c r="D41"/>
  <c r="F43" l="1"/>
  <c r="F42"/>
  <c r="F41"/>
  <c r="F40"/>
  <c r="E39"/>
  <c r="D39"/>
  <c r="F39" l="1"/>
  <c r="E38"/>
  <c r="D38"/>
  <c r="E37"/>
  <c r="D37"/>
  <c r="E36"/>
  <c r="D36"/>
  <c r="E34"/>
  <c r="D34"/>
  <c r="E33"/>
  <c r="D33"/>
  <c r="E32"/>
  <c r="D32"/>
  <c r="E31"/>
  <c r="D31"/>
  <c r="E30"/>
  <c r="D30"/>
  <c r="E29"/>
  <c r="D29"/>
  <c r="E28"/>
  <c r="D28"/>
  <c r="E27"/>
  <c r="D27"/>
  <c r="F25"/>
  <c r="F24"/>
  <c r="F23"/>
  <c r="F22"/>
  <c r="F33" l="1"/>
  <c r="F34"/>
  <c r="F36"/>
  <c r="F29"/>
  <c r="F31"/>
  <c r="F30"/>
  <c r="F27"/>
  <c r="F32"/>
  <c r="F38"/>
  <c r="F37"/>
  <c r="E26"/>
  <c r="F28"/>
  <c r="D26"/>
  <c r="E21"/>
  <c r="D21"/>
  <c r="E20"/>
  <c r="D20"/>
  <c r="E19"/>
  <c r="D19"/>
  <c r="F20" l="1"/>
  <c r="F21"/>
  <c r="F26"/>
  <c r="F19"/>
  <c r="E18"/>
  <c r="D18"/>
  <c r="E16"/>
  <c r="D16"/>
  <c r="E14"/>
  <c r="D14"/>
  <c r="E13"/>
  <c r="D13"/>
  <c r="E12"/>
  <c r="D12"/>
  <c r="F14" l="1"/>
  <c r="F18"/>
  <c r="F16"/>
  <c r="F12"/>
  <c r="F13"/>
  <c r="E11"/>
  <c r="D11"/>
  <c r="D10" s="1"/>
  <c r="F11" l="1"/>
  <c r="E10"/>
  <c r="F10" s="1"/>
  <c r="E9" l="1"/>
  <c r="E8" s="1"/>
  <c r="E7" s="1"/>
  <c r="E6" s="1"/>
  <c r="D9"/>
  <c r="D23" i="26"/>
  <c r="F9" i="47" l="1"/>
  <c r="D8"/>
  <c r="D7" s="1"/>
  <c r="F7" s="1"/>
  <c r="D6" l="1"/>
  <c r="F6" s="1"/>
  <c r="F8"/>
  <c r="D7" i="46"/>
  <c r="E7"/>
  <c r="F7" l="1"/>
</calcChain>
</file>

<file path=xl/comments1.xml><?xml version="1.0" encoding="utf-8"?>
<comments xmlns="http://schemas.openxmlformats.org/spreadsheetml/2006/main">
  <authors>
    <author>altaa</author>
  </authors>
  <commentList>
    <comment ref="D22" authorId="0">
      <text>
        <r>
          <rPr>
            <b/>
            <sz val="8"/>
            <color indexed="81"/>
            <rFont val="Tahoma"/>
            <family val="2"/>
          </rPr>
          <t>altaa:</t>
        </r>
        <r>
          <rPr>
            <sz val="8"/>
            <color indexed="81"/>
            <rFont val="Tahoma"/>
            <family val="2"/>
          </rPr>
          <t xml:space="preserve">
</t>
        </r>
        <r>
          <rPr>
            <sz val="8"/>
            <color indexed="81"/>
            <rFont val="Times New Roman Mon"/>
            <family val="1"/>
          </rPr>
          <t>R-îîñ áè÷èæ àâñíàà îðóóëíà</t>
        </r>
      </text>
    </comment>
    <comment ref="D40" authorId="0">
      <text>
        <r>
          <rPr>
            <b/>
            <sz val="8"/>
            <color indexed="81"/>
            <rFont val="Tahoma"/>
            <family val="2"/>
          </rPr>
          <t>altaa:</t>
        </r>
        <r>
          <rPr>
            <sz val="8"/>
            <color indexed="81"/>
            <rFont val="Tahoma"/>
            <family val="2"/>
          </rPr>
          <t xml:space="preserve">
</t>
        </r>
        <r>
          <rPr>
            <sz val="8"/>
            <color indexed="81"/>
            <rFont val="Times New Roman Mon"/>
            <family val="1"/>
          </rPr>
          <t xml:space="preserve">Òºñºâò ãàçðûí ººðèéí îðëîãî Revenue and Cost-îîñ àâòîìàòààð îðæ èðíý. 
</t>
        </r>
      </text>
    </comment>
    <comment ref="E40" authorId="0">
      <text>
        <r>
          <rPr>
            <b/>
            <sz val="8"/>
            <color indexed="81"/>
            <rFont val="Tahoma"/>
            <family val="2"/>
          </rPr>
          <t>altaa:</t>
        </r>
        <r>
          <rPr>
            <sz val="8"/>
            <color indexed="81"/>
            <rFont val="Tahoma"/>
            <family val="2"/>
          </rPr>
          <t xml:space="preserve">
10,11,12-</t>
        </r>
        <r>
          <rPr>
            <sz val="8"/>
            <color indexed="81"/>
            <rFont val="Times New Roman Mon"/>
            <family val="1"/>
          </rPr>
          <t xml:space="preserve">òîé =áàéõ ¸ñòîé. </t>
        </r>
      </text>
    </comment>
    <comment ref="D46" authorId="0">
      <text>
        <r>
          <rPr>
            <b/>
            <sz val="8"/>
            <color indexed="81"/>
            <rFont val="Tahoma"/>
            <family val="2"/>
          </rPr>
          <t>altaa:</t>
        </r>
        <r>
          <rPr>
            <sz val="8"/>
            <color indexed="81"/>
            <rFont val="Tahoma"/>
            <family val="2"/>
          </rPr>
          <t xml:space="preserve">
776</t>
        </r>
      </text>
    </comment>
    <comment ref="E46" authorId="0">
      <text>
        <r>
          <rPr>
            <b/>
            <sz val="8"/>
            <color indexed="81"/>
            <rFont val="Tahoma"/>
            <family val="2"/>
          </rPr>
          <t>altaa:</t>
        </r>
        <r>
          <rPr>
            <sz val="8"/>
            <color indexed="81"/>
            <rFont val="Tahoma"/>
            <family val="2"/>
          </rPr>
          <t xml:space="preserve">
776</t>
        </r>
      </text>
    </comment>
    <comment ref="D47" authorId="0">
      <text>
        <r>
          <rPr>
            <b/>
            <sz val="8"/>
            <color indexed="81"/>
            <rFont val="Tahoma"/>
            <family val="2"/>
          </rPr>
          <t>altaa:</t>
        </r>
        <r>
          <rPr>
            <sz val="8"/>
            <color indexed="81"/>
            <rFont val="Tahoma"/>
            <family val="2"/>
          </rPr>
          <t xml:space="preserve">
778</t>
        </r>
      </text>
    </comment>
    <comment ref="E47" authorId="0">
      <text>
        <r>
          <rPr>
            <b/>
            <sz val="8"/>
            <color indexed="81"/>
            <rFont val="Tahoma"/>
            <family val="2"/>
          </rPr>
          <t>altaa:</t>
        </r>
        <r>
          <rPr>
            <sz val="8"/>
            <color indexed="81"/>
            <rFont val="Tahoma"/>
            <family val="2"/>
          </rPr>
          <t xml:space="preserve">
778</t>
        </r>
      </text>
    </comment>
    <comment ref="D48" authorId="0">
      <text>
        <r>
          <rPr>
            <b/>
            <sz val="8"/>
            <color indexed="81"/>
            <rFont val="Tahoma"/>
            <family val="2"/>
          </rPr>
          <t>altaa:</t>
        </r>
        <r>
          <rPr>
            <sz val="8"/>
            <color indexed="81"/>
            <rFont val="Tahoma"/>
            <family val="2"/>
          </rPr>
          <t xml:space="preserve">
779</t>
        </r>
      </text>
    </comment>
    <comment ref="E48" authorId="0">
      <text>
        <r>
          <rPr>
            <b/>
            <sz val="8"/>
            <color indexed="81"/>
            <rFont val="Tahoma"/>
            <family val="2"/>
          </rPr>
          <t>altaa:</t>
        </r>
        <r>
          <rPr>
            <sz val="8"/>
            <color indexed="81"/>
            <rFont val="Tahoma"/>
            <family val="2"/>
          </rPr>
          <t xml:space="preserve">
779</t>
        </r>
      </text>
    </comment>
    <comment ref="D52" authorId="0">
      <text>
        <r>
          <rPr>
            <b/>
            <sz val="8"/>
            <color indexed="81"/>
            <rFont val="Tahoma"/>
            <family val="2"/>
          </rPr>
          <t>altaa:</t>
        </r>
        <r>
          <rPr>
            <sz val="8"/>
            <color indexed="81"/>
            <rFont val="Tahoma"/>
            <family val="2"/>
          </rPr>
          <t xml:space="preserve">
1</t>
        </r>
      </text>
    </comment>
    <comment ref="E52" authorId="0">
      <text>
        <r>
          <rPr>
            <b/>
            <sz val="8"/>
            <color indexed="81"/>
            <rFont val="Tahoma"/>
            <family val="2"/>
          </rPr>
          <t>altaa:</t>
        </r>
        <r>
          <rPr>
            <sz val="8"/>
            <color indexed="81"/>
            <rFont val="Tahoma"/>
            <family val="2"/>
          </rPr>
          <t xml:space="preserve">
1</t>
        </r>
      </text>
    </comment>
    <comment ref="E53" authorId="0">
      <text>
        <r>
          <rPr>
            <b/>
            <sz val="8"/>
            <color indexed="81"/>
            <rFont val="Tahoma"/>
            <family val="2"/>
          </rPr>
          <t>altaa:</t>
        </r>
        <r>
          <rPr>
            <sz val="8"/>
            <color indexed="81"/>
            <rFont val="Tahoma"/>
            <family val="2"/>
          </rPr>
          <t xml:space="preserve">
48</t>
        </r>
      </text>
    </comment>
    <comment ref="E54" authorId="0">
      <text>
        <r>
          <rPr>
            <b/>
            <sz val="8"/>
            <color indexed="81"/>
            <rFont val="Tahoma"/>
            <family val="2"/>
          </rPr>
          <t>altaa:</t>
        </r>
        <r>
          <rPr>
            <sz val="8"/>
            <color indexed="81"/>
            <rFont val="Tahoma"/>
            <family val="2"/>
          </rPr>
          <t xml:space="preserve">
49</t>
        </r>
      </text>
    </comment>
  </commentList>
</comments>
</file>

<file path=xl/comments2.xml><?xml version="1.0" encoding="utf-8"?>
<comments xmlns="http://schemas.openxmlformats.org/spreadsheetml/2006/main">
  <authors>
    <author>altaa</author>
  </authors>
  <commentList>
    <comment ref="D42" authorId="0">
      <text>
        <r>
          <rPr>
            <b/>
            <sz val="8"/>
            <color indexed="81"/>
            <rFont val="Tahoma"/>
            <family val="2"/>
          </rPr>
          <t>altaa:</t>
        </r>
        <r>
          <rPr>
            <sz val="8"/>
            <color indexed="81"/>
            <rFont val="Tahoma"/>
            <family val="2"/>
          </rPr>
          <t xml:space="preserve">
776</t>
        </r>
      </text>
    </comment>
    <comment ref="E42" authorId="0">
      <text>
        <r>
          <rPr>
            <b/>
            <sz val="8"/>
            <color indexed="81"/>
            <rFont val="Tahoma"/>
            <family val="2"/>
          </rPr>
          <t>altaa:</t>
        </r>
        <r>
          <rPr>
            <sz val="8"/>
            <color indexed="81"/>
            <rFont val="Tahoma"/>
            <family val="2"/>
          </rPr>
          <t xml:space="preserve">
776</t>
        </r>
      </text>
    </comment>
    <comment ref="D43" authorId="0">
      <text>
        <r>
          <rPr>
            <b/>
            <sz val="8"/>
            <color indexed="81"/>
            <rFont val="Tahoma"/>
            <family val="2"/>
          </rPr>
          <t>altaa:</t>
        </r>
        <r>
          <rPr>
            <sz val="8"/>
            <color indexed="81"/>
            <rFont val="Tahoma"/>
            <family val="2"/>
          </rPr>
          <t xml:space="preserve">
778</t>
        </r>
      </text>
    </comment>
    <comment ref="E43" authorId="0">
      <text>
        <r>
          <rPr>
            <b/>
            <sz val="8"/>
            <color indexed="81"/>
            <rFont val="Tahoma"/>
            <family val="2"/>
          </rPr>
          <t>altaa:</t>
        </r>
        <r>
          <rPr>
            <sz val="8"/>
            <color indexed="81"/>
            <rFont val="Tahoma"/>
            <family val="2"/>
          </rPr>
          <t xml:space="preserve">
778</t>
        </r>
      </text>
    </comment>
    <comment ref="D44" authorId="0">
      <text>
        <r>
          <rPr>
            <b/>
            <sz val="8"/>
            <color indexed="81"/>
            <rFont val="Tahoma"/>
            <family val="2"/>
          </rPr>
          <t>altaa:</t>
        </r>
        <r>
          <rPr>
            <sz val="8"/>
            <color indexed="81"/>
            <rFont val="Tahoma"/>
            <family val="2"/>
          </rPr>
          <t xml:space="preserve">
779</t>
        </r>
      </text>
    </comment>
    <comment ref="E44" authorId="0">
      <text>
        <r>
          <rPr>
            <b/>
            <sz val="8"/>
            <color indexed="81"/>
            <rFont val="Tahoma"/>
            <family val="2"/>
          </rPr>
          <t>altaa:</t>
        </r>
        <r>
          <rPr>
            <sz val="8"/>
            <color indexed="81"/>
            <rFont val="Tahoma"/>
            <family val="2"/>
          </rPr>
          <t xml:space="preserve">
779</t>
        </r>
      </text>
    </comment>
    <comment ref="D45" authorId="0">
      <text>
        <r>
          <rPr>
            <b/>
            <sz val="8"/>
            <color indexed="81"/>
            <rFont val="Tahoma"/>
            <family val="2"/>
          </rPr>
          <t>altaa:</t>
        </r>
        <r>
          <rPr>
            <sz val="8"/>
            <color indexed="81"/>
            <rFont val="Tahoma"/>
            <family val="2"/>
          </rPr>
          <t xml:space="preserve">
42</t>
        </r>
      </text>
    </comment>
    <comment ref="E45" authorId="0">
      <text>
        <r>
          <rPr>
            <b/>
            <sz val="8"/>
            <color indexed="81"/>
            <rFont val="Tahoma"/>
            <family val="2"/>
          </rPr>
          <t>altaa:</t>
        </r>
        <r>
          <rPr>
            <sz val="8"/>
            <color indexed="81"/>
            <rFont val="Tahoma"/>
            <family val="2"/>
          </rPr>
          <t xml:space="preserve">
42</t>
        </r>
      </text>
    </comment>
    <comment ref="D47" authorId="0">
      <text>
        <r>
          <rPr>
            <b/>
            <sz val="8"/>
            <color indexed="81"/>
            <rFont val="Tahoma"/>
            <family val="2"/>
          </rPr>
          <t>altaa:</t>
        </r>
        <r>
          <rPr>
            <sz val="8"/>
            <color indexed="81"/>
            <rFont val="Tahoma"/>
            <family val="2"/>
          </rPr>
          <t xml:space="preserve">
704</t>
        </r>
      </text>
    </comment>
    <comment ref="E47" authorId="0">
      <text>
        <r>
          <rPr>
            <b/>
            <sz val="8"/>
            <color indexed="81"/>
            <rFont val="Tahoma"/>
            <family val="2"/>
          </rPr>
          <t>altaa:</t>
        </r>
        <r>
          <rPr>
            <sz val="8"/>
            <color indexed="81"/>
            <rFont val="Tahoma"/>
            <family val="2"/>
          </rPr>
          <t xml:space="preserve">
704</t>
        </r>
      </text>
    </comment>
    <comment ref="D49" authorId="0">
      <text>
        <r>
          <rPr>
            <b/>
            <sz val="8"/>
            <color indexed="81"/>
            <rFont val="Tahoma"/>
            <family val="2"/>
          </rPr>
          <t>altaa:</t>
        </r>
        <r>
          <rPr>
            <sz val="8"/>
            <color indexed="81"/>
            <rFont val="Tahoma"/>
            <family val="2"/>
          </rPr>
          <t xml:space="preserve">
758</t>
        </r>
      </text>
    </comment>
    <comment ref="E49" authorId="0">
      <text>
        <r>
          <rPr>
            <b/>
            <sz val="8"/>
            <color indexed="81"/>
            <rFont val="Tahoma"/>
            <family val="2"/>
          </rPr>
          <t>altaa:</t>
        </r>
        <r>
          <rPr>
            <sz val="8"/>
            <color indexed="81"/>
            <rFont val="Tahoma"/>
            <family val="2"/>
          </rPr>
          <t xml:space="preserve">
758</t>
        </r>
      </text>
    </comment>
  </commentList>
</comments>
</file>

<file path=xl/sharedStrings.xml><?xml version="1.0" encoding="utf-8"?>
<sst xmlns="http://schemas.openxmlformats.org/spreadsheetml/2006/main" count="598" uniqueCount="352">
  <si>
    <t xml:space="preserve">    ðàøààí óñ àøèãëàñíû òºëáºð</t>
  </si>
  <si>
    <t>Áóñàä òºëáºð õóðààìæ</t>
  </si>
  <si>
    <t>II</t>
  </si>
  <si>
    <t>III</t>
  </si>
  <si>
    <t>IY</t>
  </si>
  <si>
    <t>Y</t>
  </si>
  <si>
    <t>Ã¿éö</t>
  </si>
  <si>
    <t>Õóâü</t>
  </si>
  <si>
    <t>Àëàã-Ýðäýíý</t>
  </si>
  <si>
    <t>Àðáóëàã</t>
  </si>
  <si>
    <t>Áàÿíç¿ðõ</t>
  </si>
  <si>
    <t>Á¿ðýíòîãòîõ</t>
  </si>
  <si>
    <t>Ãàëò</t>
  </si>
  <si>
    <t>Æàðãàëàíò</t>
  </si>
  <si>
    <t>Èõ-Óóë</t>
  </si>
  <si>
    <t>Ðàøààíò</t>
  </si>
  <si>
    <t>Ðåí÷èíëõ¿ìáý</t>
  </si>
  <si>
    <t>Òàðèàëàí</t>
  </si>
  <si>
    <t>Òîñîíöýíãýë</t>
  </si>
  <si>
    <t>Òºìºðáóëàã</t>
  </si>
  <si>
    <t>Ò¿íýë</t>
  </si>
  <si>
    <t>Óëààí-Óóë</t>
  </si>
  <si>
    <t>Öàãààí íóóð</t>
  </si>
  <si>
    <t>Öàãààí-Óóë</t>
  </si>
  <si>
    <t>Öàãààí-¯¿ð</t>
  </si>
  <si>
    <t>Öýöýðëýã</t>
  </si>
  <si>
    <t>×àíäìàíü-ªíäºð</t>
  </si>
  <si>
    <t>Øèíý-Èäýð</t>
  </si>
  <si>
    <t>Ýðäýíýáóëãàí</t>
  </si>
  <si>
    <t>Õàíõ</t>
  </si>
  <si>
    <t>Õàòãàë</t>
  </si>
  <si>
    <t>Ìºðºí</t>
  </si>
  <si>
    <t>Ä¯Í</t>
  </si>
  <si>
    <t>Ìºð</t>
  </si>
  <si>
    <t>Òºë</t>
  </si>
  <si>
    <t>À</t>
  </si>
  <si>
    <t>Á</t>
  </si>
  <si>
    <t>Óðñãàë îðëîãî /III+IY/</t>
  </si>
  <si>
    <t>Òàòâàðûí îðëîãî /1+2+3+4/</t>
  </si>
  <si>
    <t>Îðëîãûí àëáàí òàòâàð /1,1+1,2/</t>
  </si>
  <si>
    <t>1.1 õ¿í àì îðëîãûí àëáàí òàòâàð</t>
  </si>
  <si>
    <t>ªì÷èéí òàòâàð</t>
  </si>
  <si>
    <t xml:space="preserve">      ¿ë õºäëºõ õºðºíãèéí </t>
  </si>
  <si>
    <t xml:space="preserve">      áóóíû àëáàí òàòâàð</t>
  </si>
  <si>
    <t>Áóñàä òàòâàð /òºëáºð, õóðààìæ/</t>
  </si>
  <si>
    <t xml:space="preserve">     óëñûí òýìäýãòèéí õóðààìæ</t>
  </si>
  <si>
    <t xml:space="preserve">     àøèãò ìàëòìàëûí íººö àøèãëàñíû òºëáºð</t>
  </si>
  <si>
    <t xml:space="preserve">     àâòî òýýâðèéí áîëîí ººðºº ÿâàã÷ õýðýãñëèéí àëáàí òàòâàð</t>
  </si>
  <si>
    <t xml:space="preserve">     ãàçðûí òºëáºð</t>
  </si>
  <si>
    <t xml:space="preserve">     îéãîîñ õýðýãëýýíèé ìîä, ò¿ëýý áýëòãýæ àøèãëàñíû òºëáºð</t>
  </si>
  <si>
    <t xml:space="preserve">    àøèãò ìàëòìàëààñ áóñàä áàéãàëèéí áàÿëàã àøèãëàõàä îëãîõ ýðõèéí çºâøººðëèéí õóðààìæ</t>
  </si>
  <si>
    <t xml:space="preserve">     áàéãàëèéí óðãàìàë àøèãëàñíû òºëáºð</t>
  </si>
  <si>
    <t xml:space="preserve">    ºâ çàëãàìæëàë, áýëýãëýëèéí àëáàí òàòâàð</t>
  </si>
  <si>
    <t xml:space="preserve">    ò¿ãýýìýë òàðõàöòàé àøèãò ìàëòìàë àøèãëàñíû òºëáºð </t>
  </si>
  <si>
    <t>Òàòâàðûí áóñ îðëîãî</t>
  </si>
  <si>
    <t xml:space="preserve">    òºñºâò ãàçðûí ººðèéí îðëîãî</t>
  </si>
  <si>
    <t xml:space="preserve">    õ¿¿, òîðãóóëèéí îðëîãî</t>
  </si>
  <si>
    <t xml:space="preserve">    áóñàä îðëîãî</t>
  </si>
  <si>
    <t>Õºðºíãèéí îðëîãî</t>
  </si>
  <si>
    <t>Öàëèí õºëñºíä</t>
  </si>
  <si>
    <t>Íèéãìèéí äààòãàëûí  øèìòãýëä</t>
  </si>
  <si>
    <t>Ýð¿¿ë ìýíäèéí äààòãàëä</t>
  </si>
  <si>
    <t>Áàðàà ã¿éëãýýíèé áóñàä</t>
  </si>
  <si>
    <t>Õºðºíãº îðóóëàëòàä</t>
  </si>
  <si>
    <t>ÇÀÐËÀÃÛÍ Ä¯Í</t>
  </si>
  <si>
    <t>Á.ÇÀÐËÀÃÀ</t>
  </si>
  <si>
    <t>À. ÎÐËÎÃÎ /II+Y/</t>
  </si>
  <si>
    <t>Áóñàä çàðäàë</t>
  </si>
  <si>
    <t>Àéìãèéí òºñºâòýé øóóä õàðüöäàã áàéãóóëëàãóóä</t>
  </si>
  <si>
    <t xml:space="preserve">     öàëèí, õºäºëìºðèéí õºëñ, ò¿¿íòýé àäèëòãàõ îðëîãî</t>
  </si>
  <si>
    <t>ÒªÑÂÈÉÍ ÎÐËÎÃÛÍ ÒÀËÀÀÐ</t>
  </si>
  <si>
    <t>ÒªÑÂÈÉÍ ÇÀÐËÀÃÛÍ ÒÀËÀÀÐ</t>
  </si>
  <si>
    <t xml:space="preserve">    àãíóóðûí íººö àøèãëàñíû òºëáºð, àí àìüòàí àãíàõ, áàðèõ çºâøººðëèéí õóðààìæ</t>
  </si>
  <si>
    <t xml:space="preserve">1.2. Àæ àõóéí íýãæ, áàéãóóëëàãûí îðëîãûí àëáàí òàòâàð </t>
  </si>
  <si>
    <t>ÒªÑÂÈÉÍ ÀÂËÀÃÛÍ ÒÀËÀÀÐ</t>
  </si>
  <si>
    <t>ÒªÑÂÈÉÍ ªÃËªÃÈÉÍ ÒÀËÀÀÐ</t>
  </si>
  <si>
    <t>Öàëèí</t>
  </si>
  <si>
    <t>ÍÄØ</t>
  </si>
  <si>
    <t>ÝÌÄÕ</t>
  </si>
  <si>
    <t>Ãýðýë</t>
  </si>
  <si>
    <t>Ò¿ëø</t>
  </si>
  <si>
    <t>Øóóäàí</t>
  </si>
  <si>
    <t>Õîîë</t>
  </si>
  <si>
    <t>Ýì</t>
  </si>
  <si>
    <t>Áóñàä</t>
  </si>
  <si>
    <t>Ä¿í</t>
  </si>
  <si>
    <t>Äàõèí õóâààðèëàëò</t>
  </si>
  <si>
    <t>Òýýâýð</t>
  </si>
  <si>
    <t>Óðñãàë çàñâàð</t>
  </si>
  <si>
    <t>ÀÂËÀÃÀ</t>
  </si>
  <si>
    <t>ªÃËªÃ</t>
  </si>
  <si>
    <t>¯¯ÍÝÝÑ</t>
  </si>
  <si>
    <t>ÍªÀÒ</t>
  </si>
  <si>
    <t>ÀÀÍ-èéí îðëîãî</t>
  </si>
  <si>
    <t>Ñóìäûí íýðñ</t>
  </si>
  <si>
    <t>Îðîí íóòãèéí îðëîãî</t>
  </si>
  <si>
    <t>Òºâëºðñºí òºñâèéí îðëîãî</t>
  </si>
  <si>
    <t>Òàòâàðûí îðëîãûí íèéò ä¿í</t>
  </si>
  <si>
    <t>Ðýí÷èíëõ¿ìáý</t>
  </si>
  <si>
    <t>Öàãààííóóð</t>
  </si>
  <si>
    <t>Ìàë á¿õèé èðãýíèé îðëîãî</t>
  </si>
  <si>
    <t>ÕÝÀÀ ýðõýëñíèé îðëîãî</t>
  </si>
  <si>
    <t>Ïàòåíò áóþó ÎÒÁÒÁÀ¯ÝÀÒ</t>
  </si>
  <si>
    <t>¯ë õºäëºõ õºðºíãèé àëáàí òàòâàð</t>
  </si>
  <si>
    <t>Áóóíû àëáàí òàòâàð</t>
  </si>
  <si>
    <t>Àøèãò ìàëòìàëûí íººö àøèãëàñíû</t>
  </si>
  <si>
    <t xml:space="preserve">Ãàçðûí òºëáºð </t>
  </si>
  <si>
    <t xml:space="preserve">Îéãîîñ ìîä ò¿ëýý áýëòãýæ àøèãëàñíû </t>
  </si>
  <si>
    <t>Ðàøààí àøèãëàñíû òºëáºð</t>
  </si>
  <si>
    <t>Áàéãàëèéí óðãàìàë àøèãëàñíû òºëáºð</t>
  </si>
  <si>
    <t>Àíãèéí çºâøººðëèéí õóðààìæ</t>
  </si>
  <si>
    <t>Ò¿ãýýìýë òàðõàöòàé àøèãò ìàëòìàë</t>
  </si>
  <si>
    <t>Àøèãò ìàëòìàëààñ áóñàä áàéãàëèéí áàÿëàã</t>
  </si>
  <si>
    <t>Ò¿ðýýñèéí îðëîãî</t>
  </si>
  <si>
    <t>Õ¿¿ òîðãóóëèéí îðëîãî</t>
  </si>
  <si>
    <t>Õºðºíãº áîðëóóëñíû îðëîãî</t>
  </si>
  <si>
    <t>ªì÷ õóâü÷ëàëûí îðëîãî</t>
  </si>
  <si>
    <t xml:space="preserve">Àâòî òýýâðèéí õýðýãñëèéí àëáàí òàòâàð </t>
  </si>
  <si>
    <t xml:space="preserve">Îíöãîé </t>
  </si>
  <si>
    <t>Öàëèí /ñóóòãàí/</t>
  </si>
  <si>
    <t>ÎÐÎÍ ÍÓÒÃÈÉÍ ÎÐËÎÃÎ</t>
  </si>
  <si>
    <t>Öýâýð áîõèð óñ</t>
  </si>
  <si>
    <t xml:space="preserve"> ÍªÀÒûí øèëæ¿¿ëýã</t>
  </si>
  <si>
    <t>Óëñûí òºñâººñ àâñàí ñàíõ¿¿ãèéí äýìæëýã</t>
  </si>
  <si>
    <t>Òîìèëîëò</t>
  </si>
  <si>
    <t>Òàòààñ áà óðñãàë øèëæ¿¿ëýã</t>
  </si>
  <si>
    <t>Èõ çàñâàðò</t>
  </si>
  <si>
    <t>Àíãèëàãäààã¿é çàðäàë</t>
  </si>
  <si>
    <t>ÀÉÌÃÈÉÍ ÎÐÎÍ ÍÓÒÃÈÉÍ ÁÎËÎÍ ÓËÑÛÍ ÒªÑÂÈÉÍ ÎÐËÎÃÎ</t>
  </si>
  <si>
    <t>ÓËÑÛÍ ÒªÑÂÈÉÍ ÎÐËÎÃÎ</t>
  </si>
  <si>
    <t>Ä/ä</t>
  </si>
  <si>
    <t xml:space="preserve">Ñóìäûí íýð </t>
  </si>
  <si>
    <t xml:space="preserve">  </t>
  </si>
  <si>
    <t>ÀÆ ¯ÉËÄÂÝÐ</t>
  </si>
  <si>
    <t>Àæ ¿éëäâýðèéí á¿òýýãäýõ¿¿í \ìÿí.òºã\</t>
  </si>
  <si>
    <t>õóâü</t>
  </si>
  <si>
    <t>Íèéò á¿òýýãäýõ¿¿í</t>
  </si>
  <si>
    <t xml:space="preserve">                                                                             </t>
  </si>
  <si>
    <t xml:space="preserve">                                               </t>
  </si>
  <si>
    <t xml:space="preserve">                                            </t>
  </si>
  <si>
    <t xml:space="preserve">       </t>
  </si>
  <si>
    <t xml:space="preserve">       Áîðëóóëàëò</t>
  </si>
  <si>
    <t xml:space="preserve">Ñàíõ¿¿ãèéí õýëòýñ </t>
  </si>
  <si>
    <t xml:space="preserve">     îðëîãûã íü òóõàé á¿ð òîäîðõîéëîõ áîëîìæã¿é àæèë, õóâèàðàà ýðõëýã÷ èðãýíèé îðëîãûí àëáàí òàòâàð </t>
  </si>
  <si>
    <t xml:space="preserve">       õóâèàðàà àæ àõóé ýðõýëñíèé îðëîãî</t>
  </si>
  <si>
    <t xml:space="preserve">       õóâèéí ìàë á¿õèé èðãýíèé îðëîãî</t>
  </si>
  <si>
    <t xml:space="preserve">       õàäãàëàìæèéí õ¿¿ãèéí îðëîãî</t>
  </si>
  <si>
    <t xml:space="preserve">       Áóñàä îðëîãî </t>
  </si>
  <si>
    <t>2. Õºâñãºë-Ãóðèë òýæýýë ÕÕÊ</t>
  </si>
  <si>
    <t>àâëàãà</t>
  </si>
  <si>
    <t>íèéò àâëàãà</t>
  </si>
  <si>
    <t>Íýã óäààãèéí òýòãýìæ</t>
  </si>
  <si>
    <t>Áîðëóóëàëò \ ìÿí.òºã\</t>
  </si>
  <si>
    <t>Áàéðíû ò¿ðýýñ</t>
  </si>
  <si>
    <t>Òºñâèéí îðëîãî 2004 îíû 2 äóãààð ñàðä 165.4 ñàÿ òºãðºã áîëæ, îðëîãûí á¿ðäýëò òºëºâëºñíººñ 109  õóâü áóþó 13.6  ñàÿ òºãðºãººð äàâæ áèåëñýí  áàéíà. 2003 îíû ìºí ¿åòýé õàðüöóóëàõàä  117.3  õóâü áóþó 35.1 ñàÿ òºãðºãººð ºñëºº. Äàõèí õóâààðèëàëòûí îðëîãûí òºëºâ</t>
  </si>
  <si>
    <t xml:space="preserve"> Àéìãèéí òºñâèéí îðëîãûí 92.6 õóâèéã òàòâàðûí îðëîãî, 7.4 õóâèéã òàòâàðûí áóñ îðëîãî ýçýëæ áàéãàà íü 2003 îíû ìºí ¿åòýé õàðüöóóëàõàä òàòâàðûí îðëîãî 20.6 ïóíêòýýð ºñºæ, òàòâàðûí áóñ îðëîãî 20.5 ïóíêòýýð áóóðñàí áàéíà.  Òºñâèéí îðëîãûí òºëºâëºãººã 16 ñóì  </t>
  </si>
  <si>
    <t>Òºñâèéí çàðëàãà 2004 îíû 1 ñàðä 1241.6 ñàÿ òºãðºã áîëæ 2003 îíû ìºí ¿åýñ 113.2 ñàÿ òºãðºãººð  ºññºí  áàéíà. Íèéò çàðäëûí ä¿íä öàëèí, íèéãìèéí äààòãàëûí øèìòãýë 51.3 õóâü, áàðàà ¿éë÷èëãýýíèé áóñàä çàðäàë 45.3 õóâèéã ýçýëæ, 2003 îíû ìºí ¿åòýé õàðüöóóëàõàä ö</t>
  </si>
  <si>
    <t>Òºñºâò áàéãóóëëàãóóäûí àâëàãà 2004 îíû 2 äóãààð ñàðä 39.8  ñàÿ òºãðºã áîëæ, îíû ýõíýýñ 0.6 ñàÿ òºãðºãººð ºñºæ,  íîäíèíãèéí ìºí ¿åèéíõýýñ 0.4 ñàÿ òºãðºãººð ºññºí áàéíà.   Àëàã-Ýðäýíý, Á¿ðýíòîãòîõ,  Ãàëò,  Öàãààí íóóð,  Öàãààí-Óóë,  Ìºðºí ñóì,  àéìãèéí òºñº</t>
  </si>
  <si>
    <t>2004 îíû 2 ñàðä  ºãëºã 126.1 ñàÿ  òºãðºã áîëæ îíû ýõíýýñ 30.3 ñàÿ òºãðºãººð  ºñºæ,  íîäíèíãèéí ìºí ¿åýñ 19.0 ñàÿ òºãðºãººð ºññºí áàéíà.  Áàÿíç¿ðõ, Á¿ðýíòîãòîõ, Ãàëò, Ðàøààíò, Ðåí÷èíëõ¿ìáý,  Èõ-Óóë, Òîñîíöýíãýë, Óëààí-Óóë,  Öàãààí-Óóë, Øèíý-Èäýð,  Ìºðºí ñó</t>
  </si>
  <si>
    <t>Ñóìäûí íýð</t>
  </si>
  <si>
    <t xml:space="preserve">Òºñâèéí îðëîãî </t>
  </si>
  <si>
    <t xml:space="preserve">Òºñâèéí çàðëàãà </t>
  </si>
  <si>
    <t>Çàðäàëä îðëîãûí ýçëýõ õóâü</t>
  </si>
  <si>
    <t>ÒªË</t>
  </si>
  <si>
    <t>Ã¯ÉÖ</t>
  </si>
  <si>
    <t>ÕÓÂÜ</t>
  </si>
  <si>
    <t xml:space="preserve">òºñºâò ãàçðûí ººðèéí îðëîãî </t>
  </si>
  <si>
    <t>Ñóóòãàí-1</t>
  </si>
  <si>
    <t xml:space="preserve">òºãðºãººð òóñ òóñ ºññºí áàéíà. </t>
  </si>
  <si>
    <t xml:space="preserve">Áóñàä îðëîãî </t>
  </si>
  <si>
    <t>ÀÉÌÃÈÉÍ ÍÝÃÄÑÝÍ ÒªÑªÂ  / ìÿí.òºã /</t>
  </si>
  <si>
    <t>ºññºí ä¿íãýýð</t>
  </si>
  <si>
    <t>Òóñãàé çîðèóëàëòûí øèëæ¿¿ëãýýñ ñàíõ¿¿æèõ</t>
  </si>
  <si>
    <t>Óëñûí òýìäýãòèéí õóðààìæ</t>
  </si>
  <si>
    <t xml:space="preserve">ÎÐÎÍ ÍÓÒÃÈÉÍ ÁÎËÎÍ ÓËÑÛÍ ÒªÑÂÈÉÍ ÍÈÉÒ Ä¯Í </t>
  </si>
  <si>
    <t>Орон нутгийн хөгжлийн нэгдсэн сангийн орлогын шилжүүлэг</t>
  </si>
  <si>
    <t>1. Õºâñãºë õ¿íñ ÕÊ</t>
  </si>
  <si>
    <t>2. ÓÑÍÀÀÊ</t>
  </si>
  <si>
    <t>3. Ìîãîéí ãîë</t>
  </si>
  <si>
    <t>4. Ìºíãºí ¿ñýã ÕÊ</t>
  </si>
  <si>
    <t>5. Êîìïàíè, õîðøîî, ÕÝÀÀ-íóóä</t>
  </si>
  <si>
    <t xml:space="preserve">    Àæ  ¿éëäâýðèéí ãàçðóóä 2014 îíû 11-ð ñàðä 8846.4 ñàÿ òºãðºãèéí á¿òýýãäýõ¿¿í ¿éëäâýðëýæ, 8347.3 ñàÿ òºãðºãèéí á¿òýýãäýõ¿¿í áîðëóóëàâ.</t>
  </si>
  <si>
    <t xml:space="preserve">2013 îíû ìºí ¿åýñ íèéò á¿òýýãäýõ¿¿í ¿éëäâýðëýëò 18.5 хувь áóþó 1379.4 ñàÿ òºãðºãººð,  á¿òýýãäýõ¿¿íèé áîðëóóëàëò 11.8 õóâü áóþó 880.3 ñàÿ                                                                                                                                                                                                                                                                    </t>
  </si>
  <si>
    <t>ÕªÂÑÃªË ÀÉÌÃÈÉÍ 2014  ÎÍÛ 11 ÄҮÃЭЭÐ ÑÀÐÛÍ  ÒÀÒÂÀÐÛÍ  ÎÐËÎÃÎ  / ñóìààð, ìÿí.òºã /</t>
  </si>
  <si>
    <t>ÕªÂÑÃªË ÀÉÌÃÈÉÍ 2014 ÎÍÛ 11 ÄҮÃЭЭÐ ÑÀÐÛÍ ÎÐÎÍ ÍÓÒÃÈÉÍ ÒªÑÂÈÉÍ ªÐ, ÀÂËÀÃÀ  / ìÿí.òºã /</t>
  </si>
  <si>
    <t>ÑÓÌÄÛÍ 2014 ÎÍÛ 11 ÄҮÃЭЭÐ ÑÀÐÛÍ  ÒªÑÂÈÉÍ ÎÐËÎÃÎ, ÇÀÐËÀÃÀ  /ìÿí.òºã/</t>
  </si>
  <si>
    <t>11 ñàð</t>
  </si>
  <si>
    <t>2014 îí 11-ð ñàð</t>
  </si>
  <si>
    <t>2014 îí  11-ð ñàð</t>
  </si>
  <si>
    <t>ÕªÂÑÃªË ÀÉÌÃÈÉÍ ÕÝÐÝÃËÝÝÍÈÉ ÁÀÐÀÀ ¯ÉË×ÈËÃÝÝÍÈÉ  ¯ÍÈÉÍ ÈÍÄÅÊÑ</t>
  </si>
  <si>
    <t>2014.11.21</t>
  </si>
  <si>
    <t>Áàðààíû á¿ëãýýð</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</si>
  <si>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</si>
  <si>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</si>
  <si>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</si>
  <si>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</si>
  <si>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</si>
  <si>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</si>
  <si>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</si>
  <si>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</si>
  <si>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</si>
  <si>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</si>
  <si>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</si>
  <si>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</si>
  <si>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</si>
  <si>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</si>
  <si>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</si>
  <si>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</si>
  <si>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</si>
  <si>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</si>
  <si>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</si>
  <si>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</si>
  <si>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</si>
  <si>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</si>
  <si>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2014-11</t>
  </si>
  <si>
    <t>2013-11</t>
  </si>
  <si>
    <t>2013-12</t>
  </si>
  <si>
    <t>2014-10</t>
  </si>
  <si>
    <t>ÅÐªÍÕÈÉ ÈÍÄÅÊÑ</t>
  </si>
  <si>
    <t>01.   ÕYÍÑÍÈÉ ÁÀÐÀÀ, ÑÎÃÒÓÓÐÓÓËÀÕ ÁÓÑ ÓÍÄÀÀ</t>
  </si>
  <si>
    <t>01.1 ÕYÍÑÍÈÉ ÁÀÐÀÀ</t>
  </si>
  <si>
    <t>01.1.1  ÒÀËÕ, ÃÓÐÈË, ÁÓÄÀÀ</t>
  </si>
  <si>
    <t>01.1.2  ÌÀÕ, ÌÀÕÀÍ ÁYÒÝÝÃÄÝÕYYÍ</t>
  </si>
  <si>
    <t>01.1.4  ÑYY, ÑYYÍ ÁYÒÝÝÃÄÝÕYYÍ, ªÍÄªÃ</t>
  </si>
  <si>
    <t>01.1.5  ÒªÐªË ÁYÐÈÉÍ ªªÕ, ÒÎÑ</t>
  </si>
  <si>
    <t>01.1.6  ÆÈÌÑ, ÆÈÌÑÃÝÍÝ</t>
  </si>
  <si>
    <t>01.1.7  ÕYÍÑÍÈÉ ÍÎÃÎÎ</t>
  </si>
  <si>
    <t>01.1.8  ÑÀÀÕÀÐ, ÆÈÌÑÍÈÉ ×ÀÍÀÌÀË, ÇªÃÈÉÍ ÁÀË, ×ÈÕÝÐ, ØÎÊÎËÀÄ</t>
  </si>
  <si>
    <t>01.1.9  ÕYÍÑÍÈÉ ÁÓÑÀÄ ÁYÒÝÝÃÄÝÕYYÍ</t>
  </si>
  <si>
    <t>01.2 ÑÎÃÒÓÓÐÓÓËÀÕ ÁÓÑ ÓÍÄÀÀ</t>
  </si>
  <si>
    <t>01.2.1  БYХ ТӨРЛИЙН КОФЕ, ЦАЙ, КАКАО</t>
  </si>
  <si>
    <t>01.2.2  РАШААН УС, УНДАА, ЖИМСНИЙ БОЛОН НОГООНЫ ШYYС</t>
  </si>
  <si>
    <t>02.   ÑÎÃÒÓÓÐÓÓËÀÕ ÓÍÄÀÀ, ÒÀÌÕÈ, ÌÀÍÑÓÓÐÓÓËÀÕ ÁÎÄÈÑ</t>
  </si>
  <si>
    <t>02.1 ÑÎÃÒÓÓÐÓÓËÀÕ ÓÍÄÀÀ</t>
  </si>
  <si>
    <t>02.1.1  АРХИ, СПИРТ</t>
  </si>
  <si>
    <t>02.1.3  ШАР АЙРАГ</t>
  </si>
  <si>
    <t>02.2 ÒÀÌÕÈ</t>
  </si>
  <si>
    <t>03.    ÕÓÂÖÀÑ, ÁªÑ ÁÀÐÀÀ, ÃÓÒÀË</t>
  </si>
  <si>
    <t>03.1   ÕÓÂÖÀÑ, ÁªÑ ÁÀÐÀÀ</t>
  </si>
  <si>
    <t>03.1.1  ÕªÂªÍ, ÁªÑ ÁÀÐÀÀ</t>
  </si>
  <si>
    <t>03.1.2  ÁYÕ ÒªÐËÈÉÍ ÕÓÂÖÀÑ</t>
  </si>
  <si>
    <t>03.1.3  ÆÈÆÈÃ ÝÄËÝË, ÕÝÐÝÃÑÝË</t>
  </si>
  <si>
    <t>03.2  ÃÓÒÀË</t>
  </si>
  <si>
    <t>04.    ÎÐÎÍ ÑÓÓÖ, ÓÑ, ÖÀÕÈËÃÀÀÍ, ÕÈÉÍ ÁÎËÎÍ ÁÓÑÀÄ ÒYËØ</t>
  </si>
  <si>
    <t>04.1  ОРОН СУУЦНЫ БОДИТ ТYРЭЭС</t>
  </si>
  <si>
    <t>04.2  ÎÐÎÍ ÑÓÓÖÍÛ ÒÅÕÍÈÊÈÉÍ ÁÎËÎÍ ÇÀÑÂÀÐÛÍ YÉË×ÈËÃÝÝ</t>
  </si>
  <si>
    <t>04.3  ÓÑÀÍ ÕÀÍÃÀÌÆ ÁÎËÎÍ ÎÐÎÍ ÑÓÓÖÍÛ ÁÓÑÀÄ YÉË×ÈËÃÝÝ</t>
  </si>
  <si>
    <t>04.4  ÖÀÕÈËÃÀÀÍ, ÕÈÉÍ ÁÎËÎÍ ÁÓÑÀÄ ÒYËØ</t>
  </si>
  <si>
    <t>05.    ÃÝÐ ÀÕÓÉÍ ÒÀÂÈËÃÀ, ÃÝÐ ÀÕÓÉÍ ÁÀÐÀÀ</t>
  </si>
  <si>
    <t>05.1  ÃÝÐ ÀÕÓÉÍ ÒÀÂÈËÃÀ, ÕÝÐÝÃÑÝË, ÕÈÂÑ ÁÎËÎÍ ØÀËÍÛ ÁÓÑÀÄ ÄÝÂÑÃÝÐ</t>
  </si>
  <si>
    <t>05.2  ÃÝÐ ÀÕÓÉÍ Î¨ÌÎË, ÍÝÕÌÝË ÝÄËÝË</t>
  </si>
  <si>
    <t>05.3  ÃÝÐ ÀÕÓÉÍ ÖÀÕÈËÃÀÀÍ ÁÀÐÀÀ</t>
  </si>
  <si>
    <t>05.4  ÃÝÐ ÀÕÓÉÍ ØÈËÝÍ ÝÄËÝË, ÑÀÂ ÑÓÓËÃÀ</t>
  </si>
  <si>
    <t>05.5  ÃÝÐ ÀÕÓÉ, ÖÝÖÝÐËÝÃÈÉÍ ÇÎÐÈÓËÀËÒÒÀÉ ÕªÄªËÌªÐÈÉÍ ÁÀÃÀÆ ÕÝÐÝÃÑÝË</t>
  </si>
  <si>
    <t>05.6  ÃÝÐ ÀÕÓÉÍ ÖÝÂÝÐËÝÃÝÝÍÈÉ ÁÎËÎÍ ÁÓÑÀÄ ÆÈÆÈÃ ÁÀÐÀÀ, ÃÝÐÈÉÍ YÉË×ÈËÃÝÝ</t>
  </si>
  <si>
    <t>06.    ÝÌ, ÒÀÐÈÀ, ÝÌÍÝËÃÈÉÍ YÉË×ÈËÃÝÝ</t>
  </si>
  <si>
    <t>06.1  ÝÌ, ÒÀÐÈÀ, ÝÌÍÝËÃÈÉÍ ÕÝÐÝÃÑÝË</t>
  </si>
  <si>
    <t>06.2  ÀÌÁÓËÒÎÐÛÍ YÉË×ÈËÃÝÝ</t>
  </si>
  <si>
    <t>06.3  ÝÌÍÝËÝÃÒ ÕÝÂÒÝÆ YÇYYËÑÝÍ YÉË×ÈËÃÝÝ</t>
  </si>
  <si>
    <t>07.    ÒÝÝÂÝÐ</t>
  </si>
  <si>
    <t>07.1  ÒÝÝÂÐÈÉÍ ÕÝÐÝÃÑËÈÉÍ ÕÓÄÀËÄÀÍ ÀÂÀËÒ</t>
  </si>
  <si>
    <t>07.2  ÕÓÂÈÉÍ ÒÝÝÂÐÈÉÍ ÕÝÐÝÃÑËÈÉÍ ÇÀÑÂÀÐ, YÉË×ÈËÃÝÝ</t>
  </si>
  <si>
    <t>07.3  ÒÝÝÂÐÈÉÍ YÉË×ÈËÃÝÝ</t>
  </si>
  <si>
    <t>08.    ÕÎËÁÎÎÍÛ ÕÝÐÝÃÑÝË, ØÓÓÄÀÍÃÈÉÍ YÉË×ÈËÃÝÝ</t>
  </si>
  <si>
    <t>08.1   ÕÎËÁÎÎÍÛ YÉË×ÈËÃÝÝ, ØÓÓÄÀÍÃÈÉÍ YÉË×ÈËÃÝÝ</t>
  </si>
  <si>
    <t>09.    ÀÌÐÀËÒ, ×ªËªªÒ ÖÀÃ, ÑÎ¨ËÛÍ ÁÀÐÀÀ, YÉË×ÈËÃÝÝ</t>
  </si>
  <si>
    <t>09.1   ÄÓÓ, ÄYÐÑ, ÃÝÐÝË ÇÓÐÀÃ, ÌÝÄÝÝËËÈÉÃ ÁÎËÎÂÑÐÓÓËÀÕ ÒÎÍÎÃ ÒªÕªªÐªÌÆ</t>
  </si>
  <si>
    <t>09.2   ×ªËªªÒ ÖÀÃ, ÑÎ¨ËÛÍ YÉË×ÈËÃÝÝ</t>
  </si>
  <si>
    <t>09.3   ÍÎÌ, ÑÎÍÈÍ, ÁÈ×ÃÈÉÍ ÕÝÐÝÃÑÝË</t>
  </si>
  <si>
    <t>10.    ÁÎËÎÂÑÐÎËÛÍ YÉË×ÈËÃÝÝ</t>
  </si>
  <si>
    <t>10.1   ÁÎËÎÂÑÐÎËÛÍ YÉË×ÈËÃÝÝ</t>
  </si>
  <si>
    <t>11.    ÇÎ×ÈÄ ÁÓÓÄÀË, ÍÈÉÒÈÉÍ ÕÎÎË, ÄÎÒÓÓÐ ÁÀÉÐÍÛ YÉË×ÈËÃÝÝ</t>
  </si>
  <si>
    <t>11.1   ÍÈÉÒÈÉÍ ÕÎÎËÍÛ YÉË×ÈËÃÝÝ</t>
  </si>
  <si>
    <t>11.2   ÇÎ×ÈÄ ÁÓÓÄÀË ÄÎÒÓÓÐ ÁÀÉÐÍÛ YÉË×ÈËÃÝÝ</t>
  </si>
  <si>
    <t>12.    ÁÓÑÀÄ ÁÀÐÀÀ, YÉË×ÈËÃÝÝ</t>
  </si>
  <si>
    <t>12.1   ÕÓÂÜ ÕYÍÄ ÕÀÍÄÑÀÍ YÉË×ÈËÃÝÝ</t>
  </si>
  <si>
    <t>12.2   ÕÓÂÜ ÕYÍÈÉ ÝÄ ÇYÉË, ÕÝÐÝÃËÝË</t>
  </si>
  <si>
    <t>12.3   ÑÀÍÕYYÃÈÉÍ YÉË×ÈËÃÝÝ</t>
  </si>
  <si>
    <t xml:space="preserve">ÕªÂÑÃªË ÀÉÌÃÈÉÍ ÁÀÍÊÓÓÄÛÍ 2014 ÎÍÛ 11-Ð ÑÀÐÛÍ ÌÝÄÝÝ                                                                                                                                                                                             </t>
  </si>
  <si>
    <t xml:space="preserve">                                                                                                  BANK DATA OF KHUVSGUL AIMAG</t>
  </si>
  <si>
    <t>2014.12.04</t>
  </si>
  <si>
    <t>¯ç¿¿ëýëò</t>
  </si>
  <si>
    <t>ÕÀÀí áàíê</t>
  </si>
  <si>
    <t>Ìîíãîë áàíê</t>
  </si>
  <si>
    <t>ÕÀÑ áàíê</t>
  </si>
  <si>
    <t>Òºðèéí áàíê</t>
  </si>
  <si>
    <t xml:space="preserve">Êàïèòàë áàíê </t>
  </si>
  <si>
    <t xml:space="preserve">Ãîëîìò áàíê </t>
  </si>
  <si>
    <t>2013 îí</t>
  </si>
  <si>
    <t>2014 îí</t>
  </si>
  <si>
    <t>Îðëîãî</t>
  </si>
  <si>
    <t>Ìîíãîë áàíêíààñ àâñàí</t>
  </si>
  <si>
    <t>Êàññààð îðñîí</t>
  </si>
  <si>
    <t>Çàðëàãà</t>
  </si>
  <si>
    <t>Ìîíãîë áàíêèíä ºãñºí</t>
  </si>
  <si>
    <t>Öýâýð çàðëàãà</t>
  </si>
  <si>
    <t>Çýýëèéí ºðèéí ¿ëäýãäýë</t>
  </si>
  <si>
    <t>Õóãàöàà õýòýðñýí</t>
  </si>
  <si>
    <t>×àíàðã¿é çýýë</t>
  </si>
  <si>
    <t>Õàäãàëàìæèéí ¿ëäýãäýë</t>
  </si>
  <si>
    <t>Õàðèëöàõûí ¿ëäýãäýë</t>
  </si>
  <si>
    <t>ÕªÂÑÃªË ÀÉÌÃÈÉÍ ÇÀÑÀÃ ÇÀÕÈÐÃÀÀÍÛ ÍÝÃÆ, ñóìààð</t>
  </si>
  <si>
    <t>ADMINISTRATIVE UNITS, soums</t>
  </si>
  <si>
    <t>Áàãèéí òîî</t>
  </si>
  <si>
    <t>Íóòàã äýâñãýðèéí õýìæýý,       ìÿí.êì2</t>
  </si>
  <si>
    <t>Õ¿í àìûí íÿãòøèë,     1êâ.êì-ò íîãäîõ õ¿í</t>
  </si>
  <si>
    <t xml:space="preserve">Öàãààí-¯¿ð </t>
  </si>
  <si>
    <t xml:space="preserve">Øèíý-Èäýð </t>
  </si>
  <si>
    <t>ÍÈÉÃÌÈÉÍ ÄÀÀÒÃÀËÛÍ ØÈÌÒÃÝËÈÉÍ ÎÐËÎÃÛÍ 2014 ÎÍÛ 11 ÑÀÐÛÍ ÌÝÄÝÝÃ 2013 ÎÍÛ                                                              ÌªÍ ¯ÅÒÝÉ ÕÀÐÜÖÓÓËÑÀÍ ÁÀÉÄÀË</t>
  </si>
  <si>
    <t>(ºññºí ä¿íãýýð ìÿí. òºãðºãººð)</t>
  </si>
  <si>
    <t>Ñóìûí íýð</t>
  </si>
  <si>
    <t xml:space="preserve">Óðüä îíîîñ ºññºí áóóðñàí </t>
  </si>
  <si>
    <t>Òºëºâëºãºº</t>
  </si>
  <si>
    <t>Ã¿éöýòãýë</t>
  </si>
  <si>
    <t>Á¯ÃÄ</t>
  </si>
  <si>
    <t xml:space="preserve">Õàíõ </t>
  </si>
  <si>
    <t>Öàãààí-óóë</t>
  </si>
  <si>
    <t>Öàãààí-¿¿ð</t>
  </si>
  <si>
    <t>×àíäìàíü-ºíäºð</t>
  </si>
  <si>
    <t>Øèíý-èäýð</t>
  </si>
  <si>
    <t>Тºëºâëºãºº</t>
  </si>
  <si>
    <t>Г¿éöýòãýë</t>
  </si>
  <si>
    <t>ÍÈÉÃÌÈÉÍ ÄÀÀÒÃÀËÛÍ ÑÀÍÃÈÉÍ  ÀÂËÀÃÛÍ ÌÝÄÝÝ</t>
  </si>
  <si>
    <t>RECEIVABLE OF SOCIAL INSURANCE FUND</t>
  </si>
  <si>
    <t>2014 îíû 12 ñàðûí 04-íèé áàéäëààð                                                   (ìÿí.òºã)</t>
  </si>
  <si>
    <t>Øèìòãýëèéí àâëàãà Á¯ÃÄ</t>
  </si>
  <si>
    <t>¯¿íýýñ</t>
  </si>
  <si>
    <t>Óðüä îíû àâëàãûí ¿ëäýãäýë</t>
  </si>
  <si>
    <t>Ýíý îíä øèíýýð ¿¿ññýí àâëàãà</t>
  </si>
  <si>
    <t xml:space="preserve">ÒÝÝÂÝÐ </t>
  </si>
  <si>
    <t xml:space="preserve">            Òýýâðèéí áàéãóóëëàãóóä 2014 îíû эхний 9 сарын  áàéäëààð 59.2 ìÿí.õ¿í çîð÷èã÷ òýýâýðëýæ 421810.5  ìÿíãàí òºãðºãèéí îðëîãî îëæýý. Òàéëáàð: Зорчигч эргэлт өмнөх оноос буурч тээврийн үйлчилгээ үзүүлсэнээс олсон орлого нэмэгдэж харагдаж байгаа нь Хөвсгөл-Усан зам ХХК-н мэдээлэлтэй холбоотой юм.</t>
  </si>
  <si>
    <t xml:space="preserve">¯ç¿¿ëýëò </t>
  </si>
  <si>
    <t>Ýõíèé 9 ñàðä</t>
  </si>
  <si>
    <t>2014/2013</t>
  </si>
  <si>
    <t>Çîð÷èã÷ ýðãýëò \ìÿí.õ¿í.êì\</t>
  </si>
  <si>
    <t>Òýýñýí çîð÷èã÷ \ìÿí.õ¿í\</t>
  </si>
  <si>
    <t>Òýýâðèéí îðëîãî \ìÿí.òºã\</t>
  </si>
  <si>
    <t>ÕÎËÁÎÎ</t>
  </si>
  <si>
    <t xml:space="preserve">             Àéìãèéí õîëáîîíû ãàçðóóä 2014 îíû ýõíèé 9 ñàðûí áàéäëààð 415.8 ñàÿ òºãðºãèéí îðëîãîòîé àæèëëàñíààñ 141.7 ñàÿ òºãðºãèéã õ¿í àìä ¿éë÷èëñíýýñ îðóóëæýý. Òåëåôîí öýãèéí òîî  ºíãºðñºí îíû ìºí ¿åýñ 47 áóþó 3.8 õóâèàð áóóðñàí áàéíà.  </t>
  </si>
  <si>
    <t>Ýõíèé 9 ñàð</t>
  </si>
  <si>
    <t>Òàðèôûí îðëîãî \ìÿí.òºã\</t>
  </si>
  <si>
    <t xml:space="preserve">¯¿íýýñ:Õ¿í àìààñ </t>
  </si>
  <si>
    <t xml:space="preserve">Òåëåôîí öýãèéí òîî </t>
  </si>
  <si>
    <t>ÊàÒÂ-èéí ñóâàãò õîëáîãäñîí õýðýãëýã÷</t>
  </si>
  <si>
    <t>ÁÀÐÈËÃÀ, ÈÕ ÇÀÑÂÀÐÛÍ ÀÆÈË</t>
  </si>
  <si>
    <t xml:space="preserve">          Манай аéìагт 2014 îíû ýõíèé 9 ñàðûí áàéäëààð 63444.3 ñàÿ òºãðºãèéí áàðèëãà óãñðàëò, èõ çàñâàðûí àæèë хийгдэснээс  1182.5 ñàÿ òºãðºãèéí èõ çàñâàð, 62261.8  ñàÿ òºãðºãèéí øèíý áàðèëãûí àæèë õèéãäñýí áàéíà. Áàðèëãà óãñðàëò, èõ çàñâàðûí àæèë íü ìºí ¿åýñ харьцангуй нэмэгдсэн байгаа нь аймагт шинээр барьгдаж байгаа хар зам, дулааны цахилгаан станцын барилгуудтай холбоотой юм.</t>
  </si>
  <si>
    <t>/ ñàÿ.òºã /</t>
  </si>
  <si>
    <t>Íèéò áàðèëãà óãñðàëò, èõ çàñâàðûí àæèë</t>
  </si>
  <si>
    <t>¯¿íýýñ: áàðèëãà óãñðàëò</t>
  </si>
  <si>
    <t xml:space="preserve">             èõ çàñâàð</t>
  </si>
  <si>
    <t>áàðèëãà óãñðàëò</t>
  </si>
  <si>
    <t>s</t>
  </si>
</sst>
</file>

<file path=xl/styles.xml><?xml version="1.0" encoding="utf-8"?>
<styleSheet xmlns="http://schemas.openxmlformats.org/spreadsheetml/2006/main">
  <numFmts count="5">
    <numFmt numFmtId="43" formatCode="_(* #,##0.00_);_(* \(#,##0.00\);_(* &quot;-&quot;??_);_(@_)"/>
    <numFmt numFmtId="164" formatCode="0.0"/>
    <numFmt numFmtId="165" formatCode="0.000"/>
    <numFmt numFmtId="166" formatCode="0.0_)"/>
    <numFmt numFmtId="167" formatCode="#\ ###.0"/>
  </numFmts>
  <fonts count="54">
    <font>
      <sz val="10"/>
      <name val="Arial Mo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Mon"/>
      <family val="2"/>
    </font>
    <font>
      <sz val="8"/>
      <color indexed="81"/>
      <name val="Tahoma"/>
      <family val="2"/>
    </font>
    <font>
      <b/>
      <sz val="8"/>
      <color indexed="81"/>
      <name val="Tahoma"/>
      <family val="2"/>
    </font>
    <font>
      <sz val="8"/>
      <color indexed="81"/>
      <name val="Times New Roman Mon"/>
      <family val="1"/>
    </font>
    <font>
      <b/>
      <sz val="9"/>
      <name val="Arial Mon"/>
      <family val="2"/>
    </font>
    <font>
      <i/>
      <sz val="9"/>
      <name val="Arial Mon"/>
      <family val="2"/>
    </font>
    <font>
      <sz val="9"/>
      <name val="Arial Mon"/>
      <family val="2"/>
    </font>
    <font>
      <b/>
      <i/>
      <sz val="9"/>
      <name val="Arial Mon"/>
      <family val="2"/>
    </font>
    <font>
      <sz val="9"/>
      <color indexed="10"/>
      <name val="Arial Mon"/>
      <family val="2"/>
    </font>
    <font>
      <sz val="9"/>
      <color indexed="8"/>
      <name val="Arial Mon"/>
      <family val="2"/>
    </font>
    <font>
      <sz val="9"/>
      <color indexed="12"/>
      <name val="Arial Mon"/>
      <family val="2"/>
    </font>
    <font>
      <sz val="9"/>
      <color indexed="48"/>
      <name val="Arial Mon"/>
      <family val="2"/>
    </font>
    <font>
      <sz val="9"/>
      <color indexed="56"/>
      <name val="Arial Mon"/>
      <family val="2"/>
    </font>
    <font>
      <sz val="9"/>
      <color indexed="20"/>
      <name val="Arial Mon"/>
      <family val="2"/>
    </font>
    <font>
      <i/>
      <u/>
      <sz val="9"/>
      <name val="Arial Mon"/>
      <family val="2"/>
    </font>
    <font>
      <sz val="8"/>
      <name val="Arial Mon"/>
      <family val="2"/>
    </font>
    <font>
      <sz val="10"/>
      <name val="Arial Mon"/>
      <family val="2"/>
    </font>
    <font>
      <sz val="12"/>
      <name val="Arial Mon"/>
      <family val="2"/>
    </font>
    <font>
      <u/>
      <sz val="10"/>
      <color indexed="12"/>
      <name val="Arial Mon"/>
      <family val="2"/>
    </font>
    <font>
      <sz val="10"/>
      <name val="Arial"/>
      <family val="2"/>
    </font>
    <font>
      <sz val="9"/>
      <color theme="0"/>
      <name val="Arial Mon"/>
      <family val="2"/>
    </font>
    <font>
      <b/>
      <sz val="9"/>
      <color theme="0"/>
      <name val="Arial Mon"/>
      <family val="2"/>
    </font>
    <font>
      <b/>
      <sz val="9"/>
      <color theme="3" tint="0.39997558519241921"/>
      <name val="Arial Mon"/>
      <family val="2"/>
    </font>
    <font>
      <sz val="9"/>
      <color theme="3" tint="0.39997558519241921"/>
      <name val="Arial Mon"/>
      <family val="2"/>
    </font>
    <font>
      <b/>
      <u/>
      <sz val="9"/>
      <color theme="1" tint="4.9989318521683403E-2"/>
      <name val="Arial Mon"/>
      <family val="2"/>
    </font>
    <font>
      <b/>
      <sz val="9"/>
      <color theme="1" tint="4.9989318521683403E-2"/>
      <name val="Arial Mon"/>
      <family val="2"/>
    </font>
    <font>
      <i/>
      <sz val="9"/>
      <color theme="0"/>
      <name val="Arial Mon"/>
      <family val="2"/>
    </font>
    <font>
      <sz val="10"/>
      <name val="Arial"/>
    </font>
    <font>
      <b/>
      <sz val="10"/>
      <name val="Arial Mon"/>
      <family val="2"/>
    </font>
    <font>
      <b/>
      <sz val="9"/>
      <color indexed="10"/>
      <name val="Arial Mon"/>
      <family val="2"/>
    </font>
    <font>
      <sz val="9"/>
      <color indexed="17"/>
      <name val="Arial Mon"/>
      <family val="2"/>
    </font>
    <font>
      <b/>
      <sz val="9"/>
      <color indexed="17"/>
      <name val="Arial Mon"/>
      <family val="2"/>
    </font>
    <font>
      <i/>
      <sz val="9"/>
      <color indexed="12"/>
      <name val="Arial Mon"/>
      <family val="2"/>
    </font>
    <font>
      <b/>
      <i/>
      <sz val="10"/>
      <name val="Arial Mon"/>
      <family val="2"/>
    </font>
    <font>
      <b/>
      <i/>
      <sz val="9"/>
      <color indexed="17"/>
      <name val="Arial Mon"/>
      <family val="2"/>
    </font>
    <font>
      <sz val="9"/>
      <color rgb="FF0000FF"/>
      <name val="Arial Mon"/>
      <family val="2"/>
    </font>
    <font>
      <i/>
      <sz val="10"/>
      <name val="Arial Mon"/>
      <family val="2"/>
    </font>
    <font>
      <i/>
      <sz val="12"/>
      <name val="Arial Mon"/>
      <family val="2"/>
    </font>
    <font>
      <b/>
      <sz val="10"/>
      <color theme="0"/>
      <name val="Arial Mon"/>
      <family val="2"/>
    </font>
    <font>
      <sz val="10"/>
      <color theme="0"/>
      <name val="Arial Mon"/>
      <family val="2"/>
    </font>
  </fonts>
  <fills count="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theme="3" tint="0.59999389629810485"/>
        <bgColor indexed="64"/>
      </patternFill>
    </fill>
    <fill>
      <patternFill patternType="solid">
        <fgColor rgb="FFC9A6E4"/>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theme="4"/>
      </bottom>
      <diagonal/>
    </border>
    <border>
      <left/>
      <right/>
      <top style="medium">
        <color theme="4"/>
      </top>
      <bottom/>
      <diagonal/>
    </border>
    <border>
      <left/>
      <right/>
      <top style="medium">
        <color theme="4"/>
      </top>
      <bottom style="medium">
        <color theme="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9">
    <xf numFmtId="0" fontId="0" fillId="0" borderId="0"/>
    <xf numFmtId="0" fontId="33" fillId="0" borderId="0" applyNumberFormat="0" applyFill="0" applyBorder="0" applyAlignment="0" applyProtection="0"/>
    <xf numFmtId="0" fontId="14" fillId="0" borderId="0"/>
    <xf numFmtId="0" fontId="31" fillId="0" borderId="0"/>
    <xf numFmtId="0" fontId="32" fillId="0" borderId="0" applyNumberFormat="0" applyFill="0" applyBorder="0" applyAlignment="0" applyProtection="0">
      <alignment vertical="top"/>
      <protection locked="0"/>
    </xf>
    <xf numFmtId="0" fontId="30" fillId="0" borderId="0"/>
    <xf numFmtId="0" fontId="33" fillId="0" borderId="0"/>
    <xf numFmtId="0" fontId="33" fillId="0" borderId="0"/>
    <xf numFmtId="0" fontId="33" fillId="0" borderId="0"/>
    <xf numFmtId="0" fontId="30" fillId="0" borderId="0"/>
    <xf numFmtId="0" fontId="33" fillId="0" borderId="0"/>
    <xf numFmtId="0" fontId="33" fillId="0" borderId="0"/>
    <xf numFmtId="0" fontId="33" fillId="0" borderId="0"/>
    <xf numFmtId="0" fontId="33" fillId="0" borderId="0"/>
    <xf numFmtId="0" fontId="33" fillId="0" borderId="0"/>
    <xf numFmtId="0" fontId="13" fillId="0" borderId="0"/>
    <xf numFmtId="0" fontId="12" fillId="0" borderId="0"/>
    <xf numFmtId="0" fontId="14" fillId="0" borderId="0"/>
    <xf numFmtId="0" fontId="11" fillId="0" borderId="0"/>
    <xf numFmtId="0" fontId="10" fillId="0" borderId="0"/>
    <xf numFmtId="0" fontId="9" fillId="0" borderId="0"/>
    <xf numFmtId="0" fontId="8" fillId="0" borderId="0"/>
    <xf numFmtId="0" fontId="7" fillId="0" borderId="0"/>
    <xf numFmtId="0" fontId="14" fillId="0" borderId="0"/>
    <xf numFmtId="0" fontId="14" fillId="0" borderId="0"/>
    <xf numFmtId="0" fontId="6" fillId="0" borderId="0"/>
    <xf numFmtId="0" fontId="5" fillId="0" borderId="0"/>
    <xf numFmtId="0" fontId="4" fillId="0" borderId="0"/>
    <xf numFmtId="0" fontId="3" fillId="0" borderId="0"/>
    <xf numFmtId="0" fontId="3" fillId="0" borderId="0"/>
    <xf numFmtId="0" fontId="2" fillId="0" borderId="0"/>
    <xf numFmtId="43" fontId="33" fillId="0" borderId="0" applyFont="0" applyFill="0" applyBorder="0" applyAlignment="0" applyProtection="0"/>
    <xf numFmtId="0" fontId="1" fillId="0" borderId="0"/>
    <xf numFmtId="0" fontId="41" fillId="0" borderId="0"/>
    <xf numFmtId="43" fontId="41" fillId="0" borderId="0" applyFont="0" applyFill="0" applyBorder="0" applyAlignment="0" applyProtection="0"/>
    <xf numFmtId="0" fontId="14" fillId="0" borderId="0"/>
    <xf numFmtId="0" fontId="31" fillId="0" borderId="0"/>
    <xf numFmtId="0" fontId="14" fillId="0" borderId="0"/>
    <xf numFmtId="0" fontId="14" fillId="0" borderId="0"/>
  </cellStyleXfs>
  <cellXfs count="330">
    <xf numFmtId="0" fontId="0" fillId="0" borderId="0" xfId="0"/>
    <xf numFmtId="0" fontId="19" fillId="0" borderId="0" xfId="0" applyFont="1" applyAlignment="1">
      <alignment horizontal="left" vertical="center" wrapText="1"/>
    </xf>
    <xf numFmtId="0" fontId="19" fillId="0" borderId="0" xfId="2" applyFont="1" applyFill="1" applyAlignment="1">
      <alignment vertical="center"/>
    </xf>
    <xf numFmtId="0" fontId="19" fillId="0" borderId="0" xfId="2" applyFont="1" applyFill="1" applyBorder="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0" fillId="0" borderId="0" xfId="0" applyFont="1" applyFill="1" applyBorder="1" applyAlignment="1">
      <alignment horizontal="left" vertical="center" wrapText="1" indent="5"/>
    </xf>
    <xf numFmtId="164" fontId="20" fillId="0" borderId="0" xfId="0" applyNumberFormat="1" applyFont="1" applyFill="1" applyBorder="1" applyAlignment="1">
      <alignment horizontal="right" vertical="center" wrapText="1"/>
    </xf>
    <xf numFmtId="164" fontId="20" fillId="0" borderId="0" xfId="0" applyNumberFormat="1" applyFont="1" applyFill="1" applyAlignment="1">
      <alignment vertical="center"/>
    </xf>
    <xf numFmtId="0" fontId="20" fillId="0" borderId="0" xfId="0" applyFont="1" applyFill="1" applyBorder="1" applyAlignment="1">
      <alignment horizontal="right" vertical="center"/>
    </xf>
    <xf numFmtId="0" fontId="20" fillId="0" borderId="0" xfId="0" applyFont="1" applyFill="1" applyBorder="1" applyAlignment="1">
      <alignment horizontal="left" vertical="center"/>
    </xf>
    <xf numFmtId="164" fontId="20" fillId="0" borderId="0" xfId="0" applyNumberFormat="1" applyFont="1" applyFill="1" applyBorder="1" applyAlignment="1">
      <alignment horizontal="right" vertical="center"/>
    </xf>
    <xf numFmtId="0" fontId="27" fillId="0" borderId="0" xfId="0" applyFont="1" applyFill="1" applyBorder="1" applyAlignment="1">
      <alignment horizontal="right" vertical="center"/>
    </xf>
    <xf numFmtId="164" fontId="20" fillId="0" borderId="0" xfId="0" applyNumberFormat="1"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textRotation="90" wrapText="1"/>
    </xf>
    <xf numFmtId="0" fontId="20" fillId="0" borderId="4" xfId="0" applyFont="1" applyFill="1" applyBorder="1" applyAlignment="1">
      <alignment horizontal="center" vertical="center" textRotation="90" wrapText="1"/>
    </xf>
    <xf numFmtId="0" fontId="20" fillId="0" borderId="2" xfId="0" applyFont="1" applyFill="1" applyBorder="1" applyAlignment="1">
      <alignment vertical="center"/>
    </xf>
    <xf numFmtId="164" fontId="20" fillId="0" borderId="0" xfId="0" applyNumberFormat="1" applyFont="1" applyFill="1" applyBorder="1" applyAlignment="1">
      <alignment horizontal="center" vertical="center" wrapText="1"/>
    </xf>
    <xf numFmtId="164" fontId="18" fillId="0" borderId="0" xfId="0" applyNumberFormat="1" applyFont="1" applyFill="1" applyBorder="1" applyAlignment="1">
      <alignment horizontal="center" vertical="center"/>
    </xf>
    <xf numFmtId="164" fontId="18" fillId="0" borderId="0" xfId="0" applyNumberFormat="1" applyFont="1" applyFill="1" applyBorder="1" applyAlignment="1">
      <alignment horizontal="right" vertical="center"/>
    </xf>
    <xf numFmtId="0" fontId="19" fillId="0" borderId="0" xfId="0" applyFont="1" applyFill="1" applyAlignment="1">
      <alignment horizontal="center" vertical="center"/>
    </xf>
    <xf numFmtId="164" fontId="19" fillId="0" borderId="0" xfId="0" applyNumberFormat="1" applyFont="1" applyFill="1" applyAlignment="1">
      <alignment vertical="center"/>
    </xf>
    <xf numFmtId="0" fontId="20" fillId="0" borderId="0" xfId="2" applyFont="1" applyFill="1" applyBorder="1" applyAlignment="1">
      <alignment vertical="center"/>
    </xf>
    <xf numFmtId="0" fontId="20" fillId="0" borderId="5" xfId="0" applyFont="1" applyFill="1" applyBorder="1" applyAlignment="1">
      <alignment horizontal="left" vertical="center" wrapText="1" indent="5"/>
    </xf>
    <xf numFmtId="0" fontId="25" fillId="0" borderId="5" xfId="0" applyFont="1" applyFill="1" applyBorder="1" applyAlignment="1">
      <alignment horizontal="center" vertical="center"/>
    </xf>
    <xf numFmtId="164" fontId="20" fillId="0" borderId="5" xfId="0" applyNumberFormat="1" applyFont="1" applyFill="1" applyBorder="1" applyAlignment="1">
      <alignment horizontal="right" vertical="center" wrapText="1"/>
    </xf>
    <xf numFmtId="0" fontId="0" fillId="0" borderId="0" xfId="0" applyFill="1"/>
    <xf numFmtId="0" fontId="19" fillId="0" borderId="0" xfId="0" applyFont="1" applyAlignment="1">
      <alignment horizontal="left" vertical="center" wrapText="1"/>
    </xf>
    <xf numFmtId="0" fontId="19" fillId="0" borderId="0" xfId="2" applyFont="1" applyAlignment="1">
      <alignment vertical="center"/>
    </xf>
    <xf numFmtId="0" fontId="20" fillId="0" borderId="0" xfId="2" applyFont="1" applyBorder="1" applyAlignment="1">
      <alignment horizontal="center" vertical="center"/>
    </xf>
    <xf numFmtId="0" fontId="20" fillId="0" borderId="0" xfId="2" applyFont="1" applyBorder="1" applyAlignment="1">
      <alignment vertical="center"/>
    </xf>
    <xf numFmtId="0" fontId="20" fillId="0" borderId="0" xfId="2" applyFont="1" applyBorder="1" applyAlignment="1">
      <alignment horizontal="center" vertical="center" wrapText="1"/>
    </xf>
    <xf numFmtId="0" fontId="20" fillId="0" borderId="0" xfId="2" applyFont="1" applyBorder="1" applyAlignment="1">
      <alignment horizontal="left" vertical="center"/>
    </xf>
    <xf numFmtId="0" fontId="19" fillId="0" borderId="0" xfId="2" applyFont="1" applyBorder="1" applyAlignment="1">
      <alignment horizontal="center" vertical="center"/>
    </xf>
    <xf numFmtId="0" fontId="19" fillId="0" borderId="0" xfId="2" applyFont="1" applyBorder="1" applyAlignment="1">
      <alignment vertical="center"/>
    </xf>
    <xf numFmtId="0" fontId="19" fillId="0" borderId="0" xfId="2"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0" fillId="0" borderId="5" xfId="0" applyFont="1" applyBorder="1" applyAlignment="1">
      <alignment horizontal="center" vertical="center" wrapText="1"/>
    </xf>
    <xf numFmtId="0" fontId="18" fillId="0" borderId="5" xfId="0" applyFont="1" applyBorder="1" applyAlignment="1">
      <alignment horizontal="center" vertical="center" wrapText="1"/>
    </xf>
    <xf numFmtId="164" fontId="19" fillId="0" borderId="0" xfId="0" applyNumberFormat="1" applyFont="1" applyAlignment="1">
      <alignment vertical="center"/>
    </xf>
    <xf numFmtId="0" fontId="20" fillId="0" borderId="0" xfId="0" applyFont="1" applyBorder="1" applyAlignment="1">
      <alignment vertical="center"/>
    </xf>
    <xf numFmtId="0" fontId="18" fillId="0" borderId="0" xfId="0" applyFont="1" applyBorder="1" applyAlignment="1">
      <alignment horizontal="center" vertical="center"/>
    </xf>
    <xf numFmtId="165" fontId="19" fillId="0" borderId="0" xfId="0" applyNumberFormat="1" applyFont="1" applyAlignment="1">
      <alignment vertical="center"/>
    </xf>
    <xf numFmtId="164" fontId="22" fillId="2" borderId="0" xfId="0" applyNumberFormat="1" applyFont="1" applyFill="1" applyBorder="1" applyAlignment="1">
      <alignment horizontal="right" vertical="center" wrapText="1"/>
    </xf>
    <xf numFmtId="0" fontId="20" fillId="0" borderId="5" xfId="0" applyFont="1" applyBorder="1" applyAlignment="1">
      <alignment vertical="center"/>
    </xf>
    <xf numFmtId="0" fontId="18" fillId="0" borderId="0" xfId="0" applyFont="1" applyBorder="1" applyAlignment="1">
      <alignment horizontal="left" vertical="center" indent="6"/>
    </xf>
    <xf numFmtId="0" fontId="28"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left" vertical="center"/>
    </xf>
    <xf numFmtId="0" fontId="28" fillId="0" borderId="0" xfId="0" applyFont="1" applyAlignment="1">
      <alignment horizontal="center" vertical="center" wrapText="1"/>
    </xf>
    <xf numFmtId="0" fontId="19" fillId="0" borderId="0" xfId="0" applyFont="1" applyAlignment="1">
      <alignment horizontal="left" vertical="center"/>
    </xf>
    <xf numFmtId="0" fontId="19" fillId="3" borderId="0" xfId="0" applyFont="1" applyFill="1" applyAlignment="1">
      <alignment vertical="center"/>
    </xf>
    <xf numFmtId="0" fontId="19" fillId="4" borderId="0" xfId="0" applyFont="1" applyFill="1" applyAlignment="1">
      <alignment vertical="center"/>
    </xf>
    <xf numFmtId="164" fontId="20" fillId="5" borderId="5" xfId="0" applyNumberFormat="1" applyFont="1" applyFill="1" applyBorder="1" applyAlignment="1">
      <alignment horizontal="right" vertical="center"/>
    </xf>
    <xf numFmtId="164" fontId="20" fillId="0" borderId="0" xfId="0" applyNumberFormat="1" applyFont="1" applyBorder="1" applyAlignment="1">
      <alignment horizontal="right" vertical="center"/>
    </xf>
    <xf numFmtId="0" fontId="18" fillId="0" borderId="0" xfId="2" applyFont="1" applyAlignment="1">
      <alignment horizontal="center" vertical="center"/>
    </xf>
    <xf numFmtId="0" fontId="20"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19" fillId="0" borderId="0" xfId="0" applyFont="1" applyFill="1" applyBorder="1" applyAlignment="1">
      <alignment vertical="center"/>
    </xf>
    <xf numFmtId="164" fontId="20" fillId="2" borderId="6" xfId="0" applyNumberFormat="1" applyFont="1" applyFill="1" applyBorder="1" applyAlignment="1">
      <alignment horizontal="right" vertical="center" wrapText="1"/>
    </xf>
    <xf numFmtId="0" fontId="18" fillId="0" borderId="0" xfId="0" applyFont="1" applyFill="1" applyBorder="1" applyAlignment="1">
      <alignment horizontal="center" vertical="center"/>
    </xf>
    <xf numFmtId="0" fontId="20"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left" vertical="center" indent="5"/>
    </xf>
    <xf numFmtId="164" fontId="20" fillId="0" borderId="0" xfId="0" applyNumberFormat="1" applyFont="1" applyFill="1" applyBorder="1" applyAlignment="1">
      <alignment vertical="center"/>
    </xf>
    <xf numFmtId="0" fontId="20" fillId="0" borderId="0" xfId="0" applyFont="1" applyFill="1" applyBorder="1" applyAlignment="1">
      <alignment horizontal="left" vertical="center" wrapText="1"/>
    </xf>
    <xf numFmtId="164" fontId="20" fillId="2" borderId="7" xfId="0" applyNumberFormat="1" applyFont="1" applyFill="1" applyBorder="1" applyAlignment="1">
      <alignment horizontal="right" vertical="center" wrapText="1"/>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164" fontId="20" fillId="2" borderId="0" xfId="0" applyNumberFormat="1" applyFont="1" applyFill="1" applyBorder="1" applyAlignment="1">
      <alignment horizontal="right" vertical="center" wrapText="1"/>
    </xf>
    <xf numFmtId="0" fontId="24" fillId="0" borderId="0" xfId="0" applyFont="1" applyBorder="1" applyAlignment="1">
      <alignment horizontal="center" vertical="center"/>
    </xf>
    <xf numFmtId="0" fontId="24" fillId="0" borderId="0" xfId="0" applyFont="1" applyBorder="1" applyAlignment="1">
      <alignment vertical="center"/>
    </xf>
    <xf numFmtId="0" fontId="20" fillId="0" borderId="0" xfId="0" applyFont="1" applyBorder="1" applyAlignment="1">
      <alignment horizontal="justify" vertical="center" wrapText="1"/>
    </xf>
    <xf numFmtId="0" fontId="20" fillId="0" borderId="0" xfId="0" applyFont="1" applyBorder="1" applyAlignment="1">
      <alignment horizontal="left" vertical="center"/>
    </xf>
    <xf numFmtId="0" fontId="20" fillId="0" borderId="0" xfId="0" applyFont="1" applyBorder="1" applyAlignment="1">
      <alignment horizontal="left" vertical="center" wrapText="1"/>
    </xf>
    <xf numFmtId="0" fontId="24" fillId="0" borderId="0" xfId="0" applyFont="1" applyBorder="1" applyAlignment="1">
      <alignment horizontal="left" vertical="center"/>
    </xf>
    <xf numFmtId="164" fontId="24" fillId="0" borderId="0" xfId="0" applyNumberFormat="1" applyFont="1" applyFill="1" applyBorder="1" applyAlignment="1">
      <alignment horizontal="right" vertical="center" wrapText="1"/>
    </xf>
    <xf numFmtId="164" fontId="26" fillId="0" borderId="0" xfId="0" applyNumberFormat="1" applyFont="1" applyFill="1" applyBorder="1" applyAlignment="1">
      <alignment horizontal="right" vertical="center" wrapText="1"/>
    </xf>
    <xf numFmtId="164" fontId="20" fillId="3" borderId="0" xfId="0" applyNumberFormat="1" applyFont="1" applyFill="1" applyBorder="1" applyAlignment="1">
      <alignment horizontal="right" vertical="center"/>
    </xf>
    <xf numFmtId="164" fontId="27" fillId="0" borderId="0" xfId="0" applyNumberFormat="1" applyFont="1" applyFill="1" applyBorder="1" applyAlignment="1">
      <alignment horizontal="right" vertical="center"/>
    </xf>
    <xf numFmtId="164" fontId="20" fillId="2" borderId="8" xfId="0" applyNumberFormat="1" applyFont="1" applyFill="1" applyBorder="1" applyAlignment="1">
      <alignment horizontal="right" vertical="center" wrapText="1"/>
    </xf>
    <xf numFmtId="0" fontId="19" fillId="0" borderId="0" xfId="0" applyFont="1" applyBorder="1" applyAlignment="1">
      <alignment vertical="center"/>
    </xf>
    <xf numFmtId="164" fontId="19" fillId="0" borderId="0" xfId="0" applyNumberFormat="1" applyFont="1" applyBorder="1" applyAlignment="1">
      <alignment vertical="center"/>
    </xf>
    <xf numFmtId="0" fontId="19" fillId="0" borderId="5" xfId="0" applyFont="1" applyBorder="1" applyAlignment="1">
      <alignment vertical="center"/>
    </xf>
    <xf numFmtId="164" fontId="19" fillId="0" borderId="5" xfId="0" applyNumberFormat="1" applyFont="1" applyBorder="1" applyAlignment="1">
      <alignment vertical="center"/>
    </xf>
    <xf numFmtId="164" fontId="20" fillId="2" borderId="5" xfId="0" applyNumberFormat="1" applyFont="1" applyFill="1" applyBorder="1" applyAlignment="1">
      <alignment horizontal="right" vertical="center" wrapText="1"/>
    </xf>
    <xf numFmtId="0" fontId="20" fillId="0" borderId="0" xfId="0" applyFont="1" applyBorder="1" applyAlignment="1">
      <alignment vertical="center" wrapText="1"/>
    </xf>
    <xf numFmtId="0" fontId="19" fillId="0" borderId="0" xfId="0" applyFont="1" applyBorder="1" applyAlignment="1">
      <alignment horizontal="left" vertical="center" wrapText="1" indent="3"/>
    </xf>
    <xf numFmtId="0" fontId="20" fillId="0" borderId="5" xfId="0" applyFont="1" applyBorder="1" applyAlignment="1">
      <alignment horizontal="center" vertical="center"/>
    </xf>
    <xf numFmtId="164" fontId="20" fillId="2" borderId="0" xfId="0" applyNumberFormat="1" applyFont="1" applyFill="1" applyBorder="1" applyAlignment="1">
      <alignment horizontal="center" vertical="center" wrapText="1"/>
    </xf>
    <xf numFmtId="164" fontId="19" fillId="0" borderId="0" xfId="0" applyNumberFormat="1" applyFont="1" applyFill="1" applyBorder="1" applyAlignment="1">
      <alignment vertical="center"/>
    </xf>
    <xf numFmtId="0" fontId="20" fillId="0" borderId="5" xfId="0" applyFont="1" applyFill="1" applyBorder="1" applyAlignment="1">
      <alignment horizontal="center" vertical="center" wrapText="1"/>
    </xf>
    <xf numFmtId="164" fontId="20" fillId="0" borderId="0" xfId="2" applyNumberFormat="1" applyFont="1" applyFill="1" applyBorder="1" applyAlignment="1">
      <alignment horizontal="center" vertical="center" wrapText="1"/>
    </xf>
    <xf numFmtId="164" fontId="20" fillId="0" borderId="0" xfId="2" applyNumberFormat="1" applyFont="1" applyBorder="1" applyAlignment="1">
      <alignment horizontal="center" vertical="center" wrapText="1"/>
    </xf>
    <xf numFmtId="0" fontId="19" fillId="0" borderId="0" xfId="0" applyFont="1" applyFill="1" applyBorder="1" applyAlignment="1">
      <alignment horizontal="center" vertical="center"/>
    </xf>
    <xf numFmtId="0" fontId="20" fillId="0" borderId="0" xfId="0" applyFont="1" applyFill="1" applyBorder="1" applyAlignment="1">
      <alignment vertical="center"/>
    </xf>
    <xf numFmtId="0" fontId="18" fillId="0" borderId="0" xfId="0" applyFont="1" applyAlignment="1">
      <alignment vertical="center"/>
    </xf>
    <xf numFmtId="0" fontId="34" fillId="6" borderId="0" xfId="0" applyFont="1" applyFill="1" applyBorder="1" applyAlignment="1">
      <alignment horizontal="center" vertical="center"/>
    </xf>
    <xf numFmtId="0" fontId="35" fillId="6" borderId="0" xfId="0" applyFont="1" applyFill="1" applyBorder="1" applyAlignment="1">
      <alignment horizontal="center" vertical="center"/>
    </xf>
    <xf numFmtId="0" fontId="34" fillId="6" borderId="0" xfId="0" applyFont="1" applyFill="1" applyBorder="1" applyAlignment="1">
      <alignment horizontal="center" vertical="center" wrapText="1"/>
    </xf>
    <xf numFmtId="0" fontId="34" fillId="6" borderId="3" xfId="0" applyFont="1" applyFill="1" applyBorder="1" applyAlignment="1">
      <alignment horizontal="center" vertical="center"/>
    </xf>
    <xf numFmtId="0" fontId="34" fillId="6"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164" fontId="36" fillId="0" borderId="5" xfId="0" applyNumberFormat="1" applyFont="1" applyFill="1" applyBorder="1" applyAlignment="1">
      <alignment horizontal="center" vertical="center"/>
    </xf>
    <xf numFmtId="164" fontId="36" fillId="2" borderId="5" xfId="0" applyNumberFormat="1" applyFont="1" applyFill="1" applyBorder="1" applyAlignment="1">
      <alignment horizontal="center" vertical="center" wrapText="1"/>
    </xf>
    <xf numFmtId="0" fontId="38" fillId="0" borderId="0" xfId="0" applyFont="1" applyFill="1" applyBorder="1" applyAlignment="1">
      <alignment horizontal="center" vertical="center"/>
    </xf>
    <xf numFmtId="0" fontId="38" fillId="0" borderId="0" xfId="0" applyFont="1" applyFill="1" applyBorder="1" applyAlignment="1">
      <alignment vertical="center" wrapText="1"/>
    </xf>
    <xf numFmtId="164" fontId="39" fillId="0" borderId="0" xfId="0" applyNumberFormat="1" applyFont="1" applyFill="1" applyBorder="1" applyAlignment="1">
      <alignment horizontal="right" vertical="center" wrapText="1"/>
    </xf>
    <xf numFmtId="0" fontId="36" fillId="0" borderId="0" xfId="0" applyFont="1" applyFill="1" applyBorder="1" applyAlignment="1">
      <alignment horizontal="center" vertical="center" wrapText="1"/>
    </xf>
    <xf numFmtId="164" fontId="36" fillId="0" borderId="0" xfId="0" applyNumberFormat="1" applyFont="1" applyFill="1" applyBorder="1" applyAlignment="1">
      <alignment horizontal="right" vertical="center" wrapText="1"/>
    </xf>
    <xf numFmtId="0" fontId="36" fillId="0" borderId="5" xfId="0" applyFont="1" applyBorder="1" applyAlignment="1">
      <alignment horizontal="center" vertical="center"/>
    </xf>
    <xf numFmtId="164" fontId="36" fillId="0" borderId="5" xfId="0" applyNumberFormat="1" applyFont="1" applyFill="1" applyBorder="1" applyAlignment="1">
      <alignment horizontal="right" vertical="center"/>
    </xf>
    <xf numFmtId="164" fontId="36" fillId="0" borderId="5" xfId="0" applyNumberFormat="1" applyFont="1" applyBorder="1" applyAlignment="1">
      <alignment horizontal="right" vertical="center"/>
    </xf>
    <xf numFmtId="0" fontId="35" fillId="6" borderId="3" xfId="0" applyFont="1" applyFill="1" applyBorder="1" applyAlignment="1">
      <alignment horizontal="center" vertical="center"/>
    </xf>
    <xf numFmtId="0" fontId="35" fillId="6" borderId="0" xfId="2" applyFont="1" applyFill="1" applyBorder="1" applyAlignment="1">
      <alignment horizontal="center" vertical="center" wrapText="1"/>
    </xf>
    <xf numFmtId="164" fontId="36" fillId="0" borderId="5" xfId="2" applyNumberFormat="1" applyFont="1" applyFill="1" applyBorder="1" applyAlignment="1">
      <alignment horizontal="center" vertical="center" wrapText="1"/>
    </xf>
    <xf numFmtId="164" fontId="36" fillId="0" borderId="5" xfId="2" applyNumberFormat="1" applyFont="1" applyBorder="1" applyAlignment="1">
      <alignment horizontal="center" vertical="center" wrapText="1"/>
    </xf>
    <xf numFmtId="0" fontId="40" fillId="6" borderId="0" xfId="0" applyFont="1" applyFill="1" applyBorder="1" applyAlignment="1">
      <alignment vertical="center"/>
    </xf>
    <xf numFmtId="0" fontId="34" fillId="6" borderId="0" xfId="0" applyFont="1" applyFill="1" applyBorder="1" applyAlignment="1">
      <alignment horizontal="center" vertical="center" textRotation="90" wrapText="1"/>
    </xf>
    <xf numFmtId="0" fontId="40" fillId="6" borderId="3" xfId="0" applyFont="1" applyFill="1" applyBorder="1" applyAlignment="1">
      <alignment vertical="center"/>
    </xf>
    <xf numFmtId="0" fontId="36" fillId="0" borderId="5" xfId="0" applyFont="1" applyFill="1" applyBorder="1" applyAlignment="1">
      <alignment horizontal="center" vertical="center"/>
    </xf>
    <xf numFmtId="0" fontId="34" fillId="6" borderId="0" xfId="0" applyFont="1" applyFill="1" applyBorder="1" applyAlignment="1">
      <alignment horizontal="centerContinuous" vertical="center"/>
    </xf>
    <xf numFmtId="164" fontId="36" fillId="0" borderId="5" xfId="0" applyNumberFormat="1" applyFont="1" applyFill="1" applyBorder="1" applyAlignment="1">
      <alignment horizontal="center" vertical="center" wrapText="1"/>
    </xf>
    <xf numFmtId="164" fontId="37" fillId="0" borderId="5" xfId="0" applyNumberFormat="1" applyFont="1" applyFill="1" applyBorder="1" applyAlignment="1">
      <alignment horizontal="center" vertical="center" wrapText="1"/>
    </xf>
    <xf numFmtId="0" fontId="34" fillId="6" borderId="3" xfId="0" applyFont="1" applyFill="1" applyBorder="1" applyAlignment="1">
      <alignment horizontal="center" vertical="center"/>
    </xf>
    <xf numFmtId="0" fontId="18" fillId="0" borderId="0" xfId="2" applyFont="1" applyAlignment="1">
      <alignment horizontal="center" vertical="center"/>
    </xf>
    <xf numFmtId="0" fontId="18" fillId="0" borderId="0" xfId="0" applyFont="1" applyFill="1" applyBorder="1" applyAlignment="1">
      <alignment horizontal="center" vertical="center"/>
    </xf>
    <xf numFmtId="0" fontId="20" fillId="0" borderId="0" xfId="0" applyFont="1" applyFill="1" applyBorder="1" applyAlignment="1">
      <alignment vertical="center"/>
    </xf>
    <xf numFmtId="0" fontId="34" fillId="6" borderId="0" xfId="0" applyFont="1" applyFill="1" applyBorder="1" applyAlignment="1">
      <alignment vertical="center"/>
    </xf>
    <xf numFmtId="166" fontId="43" fillId="0" borderId="0" xfId="35" applyNumberFormat="1" applyFont="1" applyFill="1" applyBorder="1"/>
    <xf numFmtId="0" fontId="20" fillId="0" borderId="0" xfId="35" applyFont="1" applyFill="1" applyBorder="1"/>
    <xf numFmtId="0" fontId="20" fillId="0" borderId="0" xfId="35" applyFont="1"/>
    <xf numFmtId="0" fontId="18" fillId="0" borderId="0" xfId="35" applyFont="1" applyFill="1" applyBorder="1"/>
    <xf numFmtId="0" fontId="44" fillId="0" borderId="0" xfId="35" applyFont="1" applyFill="1" applyBorder="1"/>
    <xf numFmtId="0" fontId="45" fillId="0" borderId="0" xfId="35" applyFont="1" applyFill="1" applyBorder="1"/>
    <xf numFmtId="0" fontId="24" fillId="0" borderId="0" xfId="35" applyFont="1" applyFill="1" applyBorder="1"/>
    <xf numFmtId="0" fontId="46" fillId="0" borderId="0" xfId="35" applyFont="1" applyFill="1" applyBorder="1" applyAlignment="1">
      <alignment horizontal="left"/>
    </xf>
    <xf numFmtId="0" fontId="20" fillId="0" borderId="0" xfId="35" applyFont="1" applyFill="1" applyBorder="1" applyAlignment="1">
      <alignment vertical="top"/>
    </xf>
    <xf numFmtId="0" fontId="24" fillId="0" borderId="0" xfId="35" applyFont="1" applyFill="1" applyBorder="1" applyAlignment="1">
      <alignment horizontal="left"/>
    </xf>
    <xf numFmtId="0" fontId="48" fillId="0" borderId="0" xfId="35" applyFont="1" applyFill="1" applyBorder="1"/>
    <xf numFmtId="0" fontId="46" fillId="0" borderId="0" xfId="35" applyFont="1" applyFill="1" applyBorder="1"/>
    <xf numFmtId="0" fontId="24" fillId="0" borderId="0" xfId="35" applyFont="1" applyFill="1" applyBorder="1" applyAlignment="1">
      <alignment vertical="top"/>
    </xf>
    <xf numFmtId="0" fontId="49" fillId="0" borderId="0" xfId="35" applyFont="1" applyBorder="1" applyAlignment="1"/>
    <xf numFmtId="0" fontId="22" fillId="0" borderId="0" xfId="35" applyFont="1" applyFill="1" applyBorder="1"/>
    <xf numFmtId="0" fontId="20" fillId="0" borderId="0" xfId="35" applyFont="1" applyFill="1" applyBorder="1" applyAlignment="1">
      <alignment wrapText="1"/>
    </xf>
    <xf numFmtId="0" fontId="46" fillId="0" borderId="0" xfId="35" applyFont="1" applyFill="1" applyBorder="1" applyAlignment="1">
      <alignment wrapText="1"/>
    </xf>
    <xf numFmtId="0" fontId="44" fillId="0" borderId="0" xfId="35" applyFont="1" applyFill="1" applyBorder="1" applyAlignment="1">
      <alignment horizontal="left"/>
    </xf>
    <xf numFmtId="0" fontId="44" fillId="0" borderId="0" xfId="35" applyFont="1" applyFill="1" applyBorder="1" applyAlignment="1">
      <alignment vertical="top"/>
    </xf>
    <xf numFmtId="0" fontId="44" fillId="0" borderId="0" xfId="35" applyFont="1" applyFill="1" applyBorder="1" applyAlignment="1">
      <alignment vertical="top" wrapText="1"/>
    </xf>
    <xf numFmtId="0" fontId="44" fillId="0" borderId="0" xfId="1" applyFont="1" applyFill="1" applyBorder="1" applyAlignment="1"/>
    <xf numFmtId="0" fontId="44" fillId="0" borderId="0" xfId="1" applyFont="1" applyFill="1" applyBorder="1"/>
    <xf numFmtId="0" fontId="44" fillId="0" borderId="0" xfId="1" applyFont="1" applyFill="1" applyBorder="1" applyAlignment="1">
      <alignment vertical="top"/>
    </xf>
    <xf numFmtId="0" fontId="44" fillId="0" borderId="0" xfId="1" applyFont="1" applyFill="1" applyBorder="1" applyAlignment="1">
      <alignment wrapText="1"/>
    </xf>
    <xf numFmtId="0" fontId="44" fillId="0" borderId="0" xfId="35" applyFont="1" applyFill="1" applyBorder="1" applyAlignment="1"/>
    <xf numFmtId="0" fontId="46" fillId="0" borderId="0" xfId="35" applyFont="1" applyFill="1" applyBorder="1" applyAlignment="1">
      <alignment horizontal="left" wrapText="1"/>
    </xf>
    <xf numFmtId="0" fontId="19" fillId="0" borderId="0" xfId="35" applyFont="1" applyFill="1" applyBorder="1" applyAlignment="1">
      <alignment horizontal="center" wrapText="1"/>
    </xf>
    <xf numFmtId="0" fontId="46" fillId="0" borderId="0" xfId="35" applyFont="1" applyFill="1" applyBorder="1" applyAlignment="1">
      <alignment horizontal="center" wrapText="1"/>
    </xf>
    <xf numFmtId="0" fontId="19" fillId="0" borderId="0" xfId="35" applyFont="1" applyFill="1" applyBorder="1" applyAlignment="1">
      <alignment horizontal="left" wrapText="1"/>
    </xf>
    <xf numFmtId="0" fontId="20" fillId="0" borderId="0" xfId="35" applyFont="1" applyBorder="1"/>
    <xf numFmtId="0" fontId="44" fillId="0" borderId="5" xfId="35" applyFont="1" applyFill="1" applyBorder="1"/>
    <xf numFmtId="0" fontId="20" fillId="0" borderId="5" xfId="35" applyFont="1" applyFill="1" applyBorder="1"/>
    <xf numFmtId="0" fontId="20" fillId="0" borderId="5" xfId="35" applyFont="1" applyFill="1" applyBorder="1" applyAlignment="1">
      <alignment vertical="top"/>
    </xf>
    <xf numFmtId="0" fontId="46" fillId="0" borderId="5" xfId="35" applyFont="1" applyFill="1" applyBorder="1" applyAlignment="1">
      <alignment horizontal="left" wrapText="1"/>
    </xf>
    <xf numFmtId="0" fontId="20" fillId="0" borderId="5" xfId="35" applyFont="1" applyBorder="1"/>
    <xf numFmtId="0" fontId="20" fillId="0" borderId="9" xfId="35" applyFont="1" applyBorder="1"/>
    <xf numFmtId="0" fontId="20" fillId="7" borderId="9" xfId="35" applyFont="1" applyFill="1" applyBorder="1" applyAlignment="1">
      <alignment horizontal="center"/>
    </xf>
    <xf numFmtId="0" fontId="20" fillId="7" borderId="5" xfId="35" applyFont="1" applyFill="1" applyBorder="1" applyAlignment="1">
      <alignment horizontal="center"/>
    </xf>
    <xf numFmtId="167" fontId="43" fillId="0" borderId="0" xfId="35" applyNumberFormat="1" applyFont="1" applyFill="1" applyBorder="1" applyAlignment="1">
      <alignment horizontal="right"/>
    </xf>
    <xf numFmtId="167" fontId="18" fillId="0" borderId="0" xfId="35" applyNumberFormat="1" applyFont="1" applyFill="1" applyBorder="1" applyAlignment="1">
      <alignment horizontal="right"/>
    </xf>
    <xf numFmtId="167" fontId="44" fillId="0" borderId="0" xfId="35" applyNumberFormat="1" applyFont="1" applyFill="1" applyBorder="1" applyAlignment="1">
      <alignment horizontal="right"/>
    </xf>
    <xf numFmtId="167" fontId="24" fillId="0" borderId="0" xfId="35" applyNumberFormat="1" applyFont="1" applyFill="1" applyBorder="1" applyAlignment="1">
      <alignment horizontal="right"/>
    </xf>
    <xf numFmtId="0" fontId="21" fillId="0" borderId="0" xfId="35" applyFont="1" applyFill="1" applyBorder="1"/>
    <xf numFmtId="167" fontId="24" fillId="0" borderId="0" xfId="35" applyNumberFormat="1" applyFont="1" applyFill="1" applyBorder="1" applyAlignment="1">
      <alignment horizontal="right" vertical="top"/>
    </xf>
    <xf numFmtId="167" fontId="49" fillId="0" borderId="0" xfId="35" applyNumberFormat="1" applyFont="1" applyBorder="1" applyAlignment="1">
      <alignment horizontal="right"/>
    </xf>
    <xf numFmtId="0" fontId="18" fillId="0" borderId="0" xfId="35" applyFont="1" applyFill="1" applyBorder="1" applyAlignment="1">
      <alignment horizontal="left"/>
    </xf>
    <xf numFmtId="167" fontId="44" fillId="0" borderId="0" xfId="35" applyNumberFormat="1" applyFont="1" applyFill="1" applyBorder="1" applyAlignment="1">
      <alignment horizontal="right" vertical="top"/>
    </xf>
    <xf numFmtId="0" fontId="20" fillId="0" borderId="0" xfId="1" applyFont="1" applyFill="1" applyBorder="1"/>
    <xf numFmtId="167" fontId="44" fillId="0" borderId="0" xfId="1" applyNumberFormat="1" applyFont="1" applyFill="1" applyBorder="1" applyAlignment="1">
      <alignment horizontal="right"/>
    </xf>
    <xf numFmtId="0" fontId="18" fillId="0" borderId="5" xfId="35" applyFont="1" applyFill="1" applyBorder="1"/>
    <xf numFmtId="167" fontId="44" fillId="0" borderId="5" xfId="35" applyNumberFormat="1" applyFont="1" applyFill="1" applyBorder="1" applyAlignment="1">
      <alignment horizontal="right"/>
    </xf>
    <xf numFmtId="0" fontId="42" fillId="0" borderId="0" xfId="36" applyFont="1" applyFill="1" applyAlignment="1">
      <alignment horizontal="center" vertical="center" wrapText="1"/>
    </xf>
    <xf numFmtId="14" fontId="50" fillId="0" borderId="10" xfId="36" applyNumberFormat="1" applyFont="1" applyFill="1" applyBorder="1" applyAlignment="1"/>
    <xf numFmtId="0" fontId="51" fillId="0" borderId="10" xfId="36" applyFont="1" applyFill="1" applyBorder="1"/>
    <xf numFmtId="0" fontId="52" fillId="6" borderId="12" xfId="36" applyFont="1" applyFill="1" applyBorder="1" applyAlignment="1">
      <alignment horizontal="center" vertical="center"/>
    </xf>
    <xf numFmtId="0" fontId="53" fillId="6" borderId="10" xfId="36" applyFont="1" applyFill="1" applyBorder="1" applyAlignment="1">
      <alignment horizontal="center" vertical="center"/>
    </xf>
    <xf numFmtId="0" fontId="47" fillId="0" borderId="0" xfId="36" applyFont="1" applyFill="1" applyBorder="1" applyAlignment="1">
      <alignment horizontal="center" vertical="center"/>
    </xf>
    <xf numFmtId="0" fontId="50" fillId="0" borderId="0" xfId="36" applyFont="1" applyFill="1" applyBorder="1" applyAlignment="1">
      <alignment horizontal="center" vertical="center"/>
    </xf>
    <xf numFmtId="0" fontId="20" fillId="0" borderId="0" xfId="36" applyFont="1" applyFill="1" applyBorder="1" applyAlignment="1">
      <alignment horizontal="center" vertical="center" wrapText="1"/>
    </xf>
    <xf numFmtId="164" fontId="20" fillId="0" borderId="0" xfId="36" applyNumberFormat="1" applyFont="1" applyFill="1" applyBorder="1" applyAlignment="1">
      <alignment horizontal="center" vertical="center"/>
    </xf>
    <xf numFmtId="164" fontId="19" fillId="0" borderId="0" xfId="36" applyNumberFormat="1" applyFont="1" applyFill="1" applyBorder="1" applyAlignment="1">
      <alignment horizontal="center" vertical="center"/>
    </xf>
    <xf numFmtId="164" fontId="18" fillId="0" borderId="0" xfId="36" applyNumberFormat="1" applyFont="1" applyFill="1" applyBorder="1" applyAlignment="1">
      <alignment horizontal="center" vertical="center"/>
    </xf>
    <xf numFmtId="164" fontId="20" fillId="0" borderId="10" xfId="36" applyNumberFormat="1" applyFont="1" applyFill="1" applyBorder="1" applyAlignment="1">
      <alignment horizontal="center" vertical="center"/>
    </xf>
    <xf numFmtId="164" fontId="19" fillId="0" borderId="13" xfId="36" applyNumberFormat="1" applyFont="1" applyFill="1" applyBorder="1" applyAlignment="1">
      <alignment horizontal="center" vertical="center"/>
    </xf>
    <xf numFmtId="164" fontId="18" fillId="0" borderId="10" xfId="36" applyNumberFormat="1" applyFont="1" applyFill="1" applyBorder="1" applyAlignment="1">
      <alignment horizontal="center" vertical="center"/>
    </xf>
    <xf numFmtId="0" fontId="42" fillId="0" borderId="13" xfId="37" applyFont="1" applyBorder="1" applyAlignment="1">
      <alignment horizontal="center" vertical="center" wrapText="1"/>
    </xf>
    <xf numFmtId="0" fontId="14" fillId="0" borderId="14" xfId="37" applyFont="1" applyBorder="1" applyAlignment="1">
      <alignment vertical="center" wrapText="1"/>
    </xf>
    <xf numFmtId="0" fontId="14" fillId="0" borderId="15" xfId="37" applyFont="1" applyBorder="1" applyAlignment="1">
      <alignment horizontal="center" vertical="center" wrapText="1"/>
    </xf>
    <xf numFmtId="0" fontId="14" fillId="0" borderId="16" xfId="37" applyFont="1" applyBorder="1" applyAlignment="1">
      <alignment horizontal="center" vertical="center" wrapText="1"/>
    </xf>
    <xf numFmtId="0" fontId="14" fillId="0" borderId="0" xfId="37" applyFont="1" applyBorder="1" applyAlignment="1">
      <alignment vertical="center" wrapText="1"/>
    </xf>
    <xf numFmtId="0" fontId="14" fillId="0" borderId="0" xfId="37" applyFont="1" applyBorder="1" applyAlignment="1">
      <alignment horizontal="center" vertical="center" wrapText="1"/>
    </xf>
    <xf numFmtId="0" fontId="14" fillId="0" borderId="0" xfId="37" applyFont="1" applyBorder="1" applyAlignment="1">
      <alignment vertical="center"/>
    </xf>
    <xf numFmtId="0" fontId="14" fillId="0" borderId="0" xfId="37" applyFont="1" applyBorder="1" applyAlignment="1">
      <alignment horizontal="center" vertical="center"/>
    </xf>
    <xf numFmtId="2" fontId="14" fillId="0" borderId="0" xfId="37" applyNumberFormat="1" applyFont="1" applyBorder="1" applyAlignment="1">
      <alignment horizontal="center" vertical="center"/>
    </xf>
    <xf numFmtId="0" fontId="42" fillId="0" borderId="17" xfId="37" applyFont="1" applyBorder="1" applyAlignment="1">
      <alignment horizontal="center" vertical="center"/>
    </xf>
    <xf numFmtId="0" fontId="42" fillId="0" borderId="18" xfId="37" applyFont="1" applyBorder="1" applyAlignment="1">
      <alignment horizontal="center" vertical="center"/>
    </xf>
    <xf numFmtId="2" fontId="42" fillId="0" borderId="19" xfId="37" applyNumberFormat="1" applyFont="1" applyBorder="1" applyAlignment="1">
      <alignment horizontal="center" vertical="center"/>
    </xf>
    <xf numFmtId="0" fontId="50" fillId="0" borderId="0" xfId="36" applyFont="1" applyFill="1" applyAlignment="1">
      <alignment horizontal="center" vertical="center" wrapText="1"/>
    </xf>
    <xf numFmtId="0" fontId="50" fillId="0" borderId="10" xfId="36" applyFont="1" applyFill="1" applyBorder="1" applyAlignment="1">
      <alignment horizontal="center" vertical="center" wrapText="1"/>
    </xf>
    <xf numFmtId="0" fontId="52" fillId="6" borderId="10" xfId="36" applyFont="1" applyFill="1" applyBorder="1" applyAlignment="1">
      <alignment horizontal="center" vertical="center" wrapText="1"/>
    </xf>
    <xf numFmtId="0" fontId="52" fillId="6" borderId="10" xfId="36" applyFont="1" applyFill="1" applyBorder="1" applyAlignment="1">
      <alignment horizontal="center" vertical="center"/>
    </xf>
    <xf numFmtId="0" fontId="42" fillId="0" borderId="0" xfId="36" applyFont="1" applyFill="1" applyBorder="1" applyAlignment="1">
      <alignment horizontal="left" vertical="center" wrapText="1"/>
    </xf>
    <xf numFmtId="164" fontId="42" fillId="0" borderId="0" xfId="36" applyNumberFormat="1" applyFont="1" applyFill="1" applyBorder="1" applyAlignment="1">
      <alignment horizontal="center" vertical="center"/>
    </xf>
    <xf numFmtId="0" fontId="14" fillId="0" borderId="0" xfId="36" applyFont="1" applyFill="1" applyBorder="1" applyAlignment="1">
      <alignment horizontal="left" vertical="center" wrapText="1" indent="1"/>
    </xf>
    <xf numFmtId="164" fontId="14" fillId="0" borderId="0" xfId="36" applyNumberFormat="1" applyFont="1" applyFill="1" applyBorder="1" applyAlignment="1">
      <alignment horizontal="center" vertical="center"/>
    </xf>
    <xf numFmtId="164" fontId="14" fillId="0" borderId="0" xfId="36" applyNumberFormat="1" applyFont="1" applyFill="1" applyBorder="1" applyAlignment="1">
      <alignment horizontal="right" vertical="center"/>
    </xf>
    <xf numFmtId="0" fontId="14" fillId="0" borderId="10" xfId="36" applyFont="1" applyFill="1" applyBorder="1" applyAlignment="1">
      <alignment horizontal="left" vertical="center" wrapText="1" indent="1"/>
    </xf>
    <xf numFmtId="164" fontId="14" fillId="0" borderId="10" xfId="36" applyNumberFormat="1" applyFont="1" applyFill="1" applyBorder="1" applyAlignment="1">
      <alignment horizontal="center" vertical="center"/>
    </xf>
    <xf numFmtId="164" fontId="14" fillId="0" borderId="10" xfId="36" applyNumberFormat="1" applyFont="1" applyFill="1" applyBorder="1" applyAlignment="1">
      <alignment horizontal="right" vertical="center"/>
    </xf>
    <xf numFmtId="0" fontId="42" fillId="0" borderId="0" xfId="36" applyFont="1" applyFill="1" applyBorder="1"/>
    <xf numFmtId="0" fontId="14" fillId="0" borderId="0" xfId="36" applyFont="1" applyFill="1"/>
    <xf numFmtId="164" fontId="14" fillId="0" borderId="0" xfId="36" applyNumberFormat="1" applyFont="1" applyFill="1"/>
    <xf numFmtId="164" fontId="42" fillId="0" borderId="20" xfId="36" applyNumberFormat="1" applyFont="1" applyFill="1" applyBorder="1" applyAlignment="1">
      <alignment horizontal="center" vertical="center"/>
    </xf>
    <xf numFmtId="164" fontId="42" fillId="0" borderId="21" xfId="36" applyNumberFormat="1" applyFont="1" applyFill="1" applyBorder="1" applyAlignment="1">
      <alignment horizontal="center" vertical="center"/>
    </xf>
    <xf numFmtId="0" fontId="42" fillId="0" borderId="0" xfId="36" applyFont="1" applyFill="1" applyAlignment="1">
      <alignment horizontal="center"/>
    </xf>
    <xf numFmtId="164" fontId="42" fillId="0" borderId="0" xfId="36" applyNumberFormat="1" applyFont="1" applyFill="1" applyBorder="1" applyAlignment="1">
      <alignment horizontal="center" vertical="center" wrapText="1"/>
    </xf>
    <xf numFmtId="0" fontId="14" fillId="0" borderId="0" xfId="36" applyFont="1" applyFill="1" applyBorder="1" applyAlignment="1">
      <alignment horizontal="left" vertical="center" wrapText="1" indent="2"/>
    </xf>
    <xf numFmtId="164" fontId="14" fillId="0" borderId="0" xfId="36" applyNumberFormat="1" applyFont="1" applyFill="1" applyBorder="1" applyAlignment="1">
      <alignment horizontal="center" vertical="center" wrapText="1"/>
    </xf>
    <xf numFmtId="0" fontId="14" fillId="0" borderId="0" xfId="36" applyFont="1" applyFill="1" applyBorder="1" applyAlignment="1">
      <alignment horizontal="center" vertical="center" wrapText="1"/>
    </xf>
    <xf numFmtId="0" fontId="14" fillId="0" borderId="10" xfId="36" applyFont="1" applyFill="1" applyBorder="1" applyAlignment="1">
      <alignment horizontal="left" vertical="center" wrapText="1" indent="2"/>
    </xf>
    <xf numFmtId="164" fontId="14" fillId="0" borderId="10" xfId="36" applyNumberFormat="1" applyFont="1" applyFill="1" applyBorder="1" applyAlignment="1">
      <alignment horizontal="center" vertical="center" wrapText="1"/>
    </xf>
    <xf numFmtId="0" fontId="14" fillId="0" borderId="0" xfId="36" applyFont="1" applyFill="1" applyBorder="1"/>
    <xf numFmtId="0" fontId="52" fillId="6" borderId="1" xfId="36" applyFont="1" applyFill="1" applyBorder="1" applyAlignment="1">
      <alignment horizontal="center" vertical="center" wrapText="1"/>
    </xf>
    <xf numFmtId="0" fontId="42" fillId="0" borderId="0" xfId="8" applyFont="1" applyAlignment="1">
      <alignment horizontal="center"/>
    </xf>
    <xf numFmtId="0" fontId="14" fillId="0" borderId="0" xfId="8" applyFont="1" applyAlignment="1">
      <alignment horizontal="left"/>
    </xf>
    <xf numFmtId="0" fontId="14" fillId="0" borderId="0" xfId="8" applyFont="1" applyAlignment="1">
      <alignment horizontal="center"/>
    </xf>
    <xf numFmtId="0" fontId="14" fillId="0" borderId="1" xfId="8" applyFont="1" applyBorder="1" applyAlignment="1">
      <alignment horizontal="center"/>
    </xf>
    <xf numFmtId="0" fontId="14" fillId="0" borderId="0" xfId="8" applyFont="1" applyBorder="1"/>
    <xf numFmtId="164" fontId="14" fillId="0" borderId="0" xfId="8" applyNumberFormat="1" applyFont="1" applyBorder="1" applyAlignment="1">
      <alignment horizontal="center"/>
    </xf>
    <xf numFmtId="0" fontId="14" fillId="0" borderId="3" xfId="8" applyFont="1" applyBorder="1"/>
    <xf numFmtId="164" fontId="14" fillId="0" borderId="3" xfId="8" applyNumberFormat="1" applyFont="1" applyBorder="1" applyAlignment="1">
      <alignment horizontal="center"/>
    </xf>
    <xf numFmtId="0" fontId="14" fillId="0" borderId="0" xfId="8" applyFont="1"/>
    <xf numFmtId="0" fontId="14" fillId="0" borderId="0" xfId="8" applyFont="1" applyFill="1" applyBorder="1" applyAlignment="1">
      <alignment horizontal="center"/>
    </xf>
    <xf numFmtId="0" fontId="33" fillId="0" borderId="3" xfId="8" applyBorder="1" applyAlignment="1">
      <alignment horizontal="center"/>
    </xf>
    <xf numFmtId="0" fontId="33" fillId="0" borderId="0" xfId="8"/>
    <xf numFmtId="0" fontId="14" fillId="0" borderId="0" xfId="8" applyFont="1" applyBorder="1" applyAlignment="1">
      <alignment horizontal="center"/>
    </xf>
    <xf numFmtId="0" fontId="14" fillId="0" borderId="0" xfId="8" applyFont="1" applyFill="1" applyBorder="1"/>
    <xf numFmtId="0" fontId="14" fillId="0" borderId="2" xfId="38" applyFont="1" applyBorder="1"/>
    <xf numFmtId="0" fontId="14" fillId="0" borderId="23" xfId="38" applyFont="1" applyBorder="1" applyAlignment="1"/>
    <xf numFmtId="0" fontId="14" fillId="0" borderId="3" xfId="38" applyFont="1" applyBorder="1"/>
    <xf numFmtId="0" fontId="14" fillId="0" borderId="4" xfId="38" applyFont="1" applyBorder="1" applyAlignment="1">
      <alignment horizontal="center" shrinkToFit="1"/>
    </xf>
    <xf numFmtId="0" fontId="14" fillId="0" borderId="25" xfId="38" applyFont="1" applyBorder="1" applyAlignment="1">
      <alignment horizontal="center" shrinkToFit="1"/>
    </xf>
    <xf numFmtId="0" fontId="14" fillId="0" borderId="25" xfId="38" applyFont="1" applyBorder="1"/>
    <xf numFmtId="0" fontId="14" fillId="0" borderId="0" xfId="38" applyFont="1"/>
    <xf numFmtId="164" fontId="14" fillId="0" borderId="0" xfId="38" applyNumberFormat="1" applyFont="1"/>
    <xf numFmtId="164" fontId="14" fillId="0" borderId="0" xfId="38" applyNumberFormat="1" applyFont="1" applyAlignment="1">
      <alignment horizontal="center"/>
    </xf>
    <xf numFmtId="164" fontId="14" fillId="0" borderId="3" xfId="38" applyNumberFormat="1" applyFont="1" applyBorder="1"/>
    <xf numFmtId="164" fontId="14" fillId="0" borderId="3" xfId="38" applyNumberFormat="1" applyFont="1" applyBorder="1" applyAlignment="1">
      <alignment horizontal="center"/>
    </xf>
    <xf numFmtId="0" fontId="28" fillId="0" borderId="0" xfId="0" applyFont="1" applyAlignment="1">
      <alignment horizontal="left" vertical="center" wrapText="1"/>
    </xf>
    <xf numFmtId="0" fontId="18" fillId="0" borderId="0" xfId="0" applyFont="1" applyAlignment="1">
      <alignment horizontal="center" vertical="center"/>
    </xf>
    <xf numFmtId="0" fontId="35" fillId="6" borderId="0" xfId="0" applyFont="1" applyFill="1" applyBorder="1" applyAlignment="1">
      <alignment horizontal="center" vertical="center" wrapText="1"/>
    </xf>
    <xf numFmtId="0" fontId="24" fillId="0" borderId="0" xfId="0" applyFont="1" applyBorder="1" applyAlignment="1">
      <alignment horizontal="center" vertical="center"/>
    </xf>
    <xf numFmtId="0" fontId="20" fillId="0" borderId="0" xfId="0" applyFont="1" applyFill="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xf>
    <xf numFmtId="0" fontId="19" fillId="0" borderId="9" xfId="0" applyFont="1" applyBorder="1" applyAlignment="1">
      <alignment horizontal="center" vertical="center" wrapText="1"/>
    </xf>
    <xf numFmtId="164" fontId="18" fillId="0" borderId="0" xfId="0" applyNumberFormat="1" applyFont="1" applyBorder="1" applyAlignment="1">
      <alignment horizontal="center" vertical="center"/>
    </xf>
    <xf numFmtId="0" fontId="21" fillId="0" borderId="0" xfId="0" applyFont="1" applyFill="1" applyAlignment="1">
      <alignment horizontal="center" vertical="center"/>
    </xf>
    <xf numFmtId="0" fontId="35" fillId="6" borderId="0" xfId="0" applyFont="1" applyFill="1" applyBorder="1" applyAlignment="1">
      <alignment horizontal="center" vertical="center"/>
    </xf>
    <xf numFmtId="0" fontId="35" fillId="6" borderId="3" xfId="0" applyFont="1" applyFill="1" applyBorder="1" applyAlignment="1">
      <alignment horizontal="center" vertical="center"/>
    </xf>
    <xf numFmtId="0" fontId="34" fillId="6" borderId="0" xfId="0" applyFont="1" applyFill="1" applyBorder="1" applyAlignment="1">
      <alignment horizontal="center" vertical="center"/>
    </xf>
    <xf numFmtId="0" fontId="34" fillId="6" borderId="3"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0" xfId="0" applyFont="1" applyBorder="1" applyAlignment="1">
      <alignment horizontal="center" vertical="center"/>
    </xf>
    <xf numFmtId="0" fontId="35" fillId="6" borderId="3" xfId="0" applyFont="1" applyFill="1" applyBorder="1" applyAlignment="1">
      <alignment horizontal="center" vertical="center" wrapText="1"/>
    </xf>
    <xf numFmtId="0" fontId="36" fillId="2" borderId="5" xfId="2" applyFont="1" applyFill="1" applyBorder="1" applyAlignment="1">
      <alignment horizontal="center" vertical="center"/>
    </xf>
    <xf numFmtId="0" fontId="18" fillId="0" borderId="0" xfId="2" applyFont="1" applyAlignment="1">
      <alignment horizontal="center" vertical="center"/>
    </xf>
    <xf numFmtId="0" fontId="35" fillId="6" borderId="0" xfId="2" applyFont="1" applyFill="1" applyBorder="1" applyAlignment="1">
      <alignment horizontal="center" vertical="center" wrapText="1"/>
    </xf>
    <xf numFmtId="0" fontId="34" fillId="6"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20" fillId="0" borderId="0" xfId="0" applyFont="1" applyFill="1" applyBorder="1" applyAlignment="1">
      <alignment horizontal="left" vertical="center" wrapText="1"/>
    </xf>
    <xf numFmtId="0" fontId="20" fillId="0" borderId="0" xfId="0" applyFont="1" applyFill="1" applyBorder="1" applyAlignment="1">
      <alignment vertical="center"/>
    </xf>
    <xf numFmtId="0" fontId="36" fillId="0" borderId="5" xfId="0" applyFont="1" applyFill="1" applyBorder="1" applyAlignment="1">
      <alignment horizontal="center" vertical="center"/>
    </xf>
    <xf numFmtId="0" fontId="18" fillId="0" borderId="0" xfId="35" applyFont="1" applyAlignment="1">
      <alignment horizontal="center" vertical="center"/>
    </xf>
    <xf numFmtId="0" fontId="20" fillId="0" borderId="5" xfId="35" applyFont="1" applyBorder="1" applyAlignment="1">
      <alignment horizontal="right"/>
    </xf>
    <xf numFmtId="0" fontId="20" fillId="0" borderId="9" xfId="35" applyFont="1" applyBorder="1" applyAlignment="1">
      <alignment horizontal="center" vertical="center"/>
    </xf>
    <xf numFmtId="0" fontId="20" fillId="0" borderId="5" xfId="35" applyFont="1" applyBorder="1" applyAlignment="1">
      <alignment horizontal="center" vertical="center"/>
    </xf>
    <xf numFmtId="0" fontId="42" fillId="0" borderId="0" xfId="36" applyFont="1" applyFill="1" applyAlignment="1">
      <alignment horizontal="center" vertical="center" wrapText="1"/>
    </xf>
    <xf numFmtId="0" fontId="50" fillId="0" borderId="0" xfId="36" applyFont="1" applyFill="1" applyAlignment="1">
      <alignment horizontal="left" vertical="center" wrapText="1"/>
    </xf>
    <xf numFmtId="0" fontId="50" fillId="0" borderId="10" xfId="36" applyFont="1" applyFill="1" applyBorder="1" applyAlignment="1">
      <alignment horizontal="right"/>
    </xf>
    <xf numFmtId="0" fontId="52" fillId="6" borderId="11" xfId="36" applyFont="1" applyFill="1" applyBorder="1" applyAlignment="1">
      <alignment horizontal="center" vertical="center"/>
    </xf>
    <xf numFmtId="0" fontId="52" fillId="6" borderId="10" xfId="36" applyFont="1" applyFill="1" applyBorder="1" applyAlignment="1">
      <alignment horizontal="center" vertical="center"/>
    </xf>
    <xf numFmtId="0" fontId="52" fillId="6" borderId="12" xfId="36" applyFont="1" applyFill="1" applyBorder="1" applyAlignment="1">
      <alignment horizontal="center" vertical="center"/>
    </xf>
    <xf numFmtId="0" fontId="52" fillId="6" borderId="12" xfId="36" applyFont="1" applyFill="1" applyBorder="1" applyAlignment="1">
      <alignment horizontal="center" vertical="center" wrapText="1"/>
    </xf>
    <xf numFmtId="0" fontId="20" fillId="0" borderId="0" xfId="36" applyFont="1" applyFill="1" applyBorder="1" applyAlignment="1">
      <alignment horizontal="left" vertical="center" wrapText="1"/>
    </xf>
    <xf numFmtId="0" fontId="20" fillId="0" borderId="10" xfId="36" applyFont="1" applyFill="1" applyBorder="1" applyAlignment="1">
      <alignment horizontal="left" vertical="center" wrapText="1"/>
    </xf>
    <xf numFmtId="0" fontId="20" fillId="0" borderId="0" xfId="36" applyFont="1" applyFill="1" applyBorder="1" applyAlignment="1">
      <alignment horizontal="center" vertical="center"/>
    </xf>
    <xf numFmtId="0" fontId="20" fillId="0" borderId="0" xfId="36" applyFont="1" applyFill="1" applyBorder="1" applyAlignment="1">
      <alignment horizontal="left" vertical="center"/>
    </xf>
    <xf numFmtId="0" fontId="42" fillId="0" borderId="0" xfId="37" applyFont="1" applyBorder="1" applyAlignment="1">
      <alignment horizontal="center" vertical="center" wrapText="1"/>
    </xf>
    <xf numFmtId="0" fontId="50" fillId="0" borderId="0" xfId="37" applyFont="1" applyBorder="1" applyAlignment="1">
      <alignment horizontal="center" vertical="center" wrapText="1"/>
    </xf>
    <xf numFmtId="0" fontId="50" fillId="0" borderId="10" xfId="36" applyFont="1" applyFill="1" applyBorder="1" applyAlignment="1">
      <alignment horizontal="right" vertical="center" wrapText="1"/>
    </xf>
    <xf numFmtId="0" fontId="52" fillId="6" borderId="11" xfId="36" applyFont="1" applyFill="1" applyBorder="1" applyAlignment="1">
      <alignment horizontal="center" vertical="center" wrapText="1"/>
    </xf>
    <xf numFmtId="0" fontId="52" fillId="6" borderId="10" xfId="36" applyFont="1" applyFill="1" applyBorder="1" applyAlignment="1">
      <alignment horizontal="center" vertical="center" wrapText="1"/>
    </xf>
    <xf numFmtId="0" fontId="42" fillId="0" borderId="0" xfId="36" applyFont="1" applyFill="1" applyAlignment="1">
      <alignment horizontal="center"/>
    </xf>
    <xf numFmtId="0" fontId="50" fillId="0" borderId="0" xfId="36" applyFont="1" applyFill="1" applyAlignment="1">
      <alignment horizontal="center"/>
    </xf>
    <xf numFmtId="0" fontId="52" fillId="6" borderId="1" xfId="36" applyFont="1" applyFill="1" applyBorder="1" applyAlignment="1">
      <alignment horizontal="center" vertical="center" wrapText="1"/>
    </xf>
    <xf numFmtId="0" fontId="42" fillId="0" borderId="0" xfId="8" applyFont="1" applyAlignment="1">
      <alignment horizontal="center"/>
    </xf>
    <xf numFmtId="0" fontId="14" fillId="0" borderId="0" xfId="8" applyFont="1" applyAlignment="1">
      <alignment wrapText="1"/>
    </xf>
    <xf numFmtId="0" fontId="14" fillId="0" borderId="22" xfId="8" applyFont="1" applyBorder="1" applyAlignment="1">
      <alignment horizontal="center" vertical="top" wrapText="1"/>
    </xf>
    <xf numFmtId="0" fontId="14" fillId="0" borderId="24" xfId="8" applyFont="1" applyBorder="1" applyAlignment="1">
      <alignment horizontal="center" vertical="top" wrapText="1"/>
    </xf>
    <xf numFmtId="0" fontId="14" fillId="0" borderId="1" xfId="8" applyFont="1" applyBorder="1" applyAlignment="1">
      <alignment horizontal="center"/>
    </xf>
    <xf numFmtId="0" fontId="14" fillId="0" borderId="23" xfId="8" applyFont="1" applyBorder="1" applyAlignment="1">
      <alignment horizontal="center" vertical="center" wrapText="1"/>
    </xf>
    <xf numFmtId="0" fontId="14" fillId="0" borderId="25" xfId="8" applyFont="1" applyBorder="1" applyAlignment="1">
      <alignment horizontal="center" vertical="center" wrapText="1"/>
    </xf>
    <xf numFmtId="0" fontId="33" fillId="0" borderId="3" xfId="8" applyBorder="1" applyAlignment="1">
      <alignment horizontal="center"/>
    </xf>
    <xf numFmtId="0" fontId="14" fillId="0" borderId="4" xfId="8" applyFont="1" applyBorder="1" applyAlignment="1">
      <alignment horizontal="center"/>
    </xf>
    <xf numFmtId="0" fontId="14" fillId="0" borderId="26" xfId="8" applyFont="1" applyBorder="1" applyAlignment="1">
      <alignment horizontal="center"/>
    </xf>
    <xf numFmtId="0" fontId="14" fillId="0" borderId="27" xfId="8" applyFont="1" applyBorder="1" applyAlignment="1">
      <alignment horizontal="center"/>
    </xf>
    <xf numFmtId="0" fontId="14" fillId="0" borderId="0" xfId="8" applyFont="1" applyAlignment="1">
      <alignment horizontal="left" vertical="center" wrapText="1"/>
    </xf>
    <xf numFmtId="0" fontId="14" fillId="0" borderId="0" xfId="38" applyFont="1" applyAlignment="1">
      <alignment horizontal="left" vertical="center" wrapText="1"/>
    </xf>
  </cellXfs>
  <cellStyles count="39">
    <cellStyle name="Comma 2" xfId="31"/>
    <cellStyle name="Comma 2 2" xfId="34"/>
    <cellStyle name="Hyperlink 2" xfId="4"/>
    <cellStyle name="Normal" xfId="0" builtinId="0"/>
    <cellStyle name="Normal 10" xfId="18"/>
    <cellStyle name="Normal 11" xfId="19"/>
    <cellStyle name="Normal 12" xfId="20"/>
    <cellStyle name="Normal 13" xfId="21"/>
    <cellStyle name="Normal 13 2" xfId="37"/>
    <cellStyle name="Normal 14" xfId="22"/>
    <cellStyle name="Normal 15" xfId="25"/>
    <cellStyle name="Normal 16" xfId="26"/>
    <cellStyle name="Normal 17" xfId="27"/>
    <cellStyle name="Normal 18" xfId="28"/>
    <cellStyle name="Normal 19" xfId="30"/>
    <cellStyle name="Normal 2" xfId="5"/>
    <cellStyle name="Normal 2 10" xfId="35"/>
    <cellStyle name="Normal 2 2" xfId="6"/>
    <cellStyle name="Normal 2 2 2" xfId="23"/>
    <cellStyle name="Normal 2 3" xfId="7"/>
    <cellStyle name="Normal 2 3 2" xfId="24"/>
    <cellStyle name="Normal 2 4" xfId="17"/>
    <cellStyle name="Normal 2 5" xfId="29"/>
    <cellStyle name="Normal 20" xfId="32"/>
    <cellStyle name="Normal 3" xfId="8"/>
    <cellStyle name="Normal 3 2" xfId="9"/>
    <cellStyle name="Normal 3 3" xfId="33"/>
    <cellStyle name="Normal 4" xfId="10"/>
    <cellStyle name="Normal 4 2" xfId="11"/>
    <cellStyle name="Normal 40" xfId="38"/>
    <cellStyle name="Normal 5" xfId="3"/>
    <cellStyle name="Normal 5 2" xfId="12"/>
    <cellStyle name="Normal 6" xfId="13"/>
    <cellStyle name="Normal 7" xfId="14"/>
    <cellStyle name="Normal 8" xfId="15"/>
    <cellStyle name="Normal 9" xfId="16"/>
    <cellStyle name="Normal_2007 IDER 02" xfId="36"/>
    <cellStyle name="Normal_TAT" xfId="2"/>
    <cellStyle name="RowLevel_3" xfId="1" builtinId="1" iLevel="2"/>
  </cellStyles>
  <dxfs count="2">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barChart>
        <c:barDir val="col"/>
        <c:grouping val="clustered"/>
        <c:ser>
          <c:idx val="0"/>
          <c:order val="0"/>
          <c:tx>
            <c:strRef>
              <c:f>Industry!$B$22</c:f>
              <c:strCache>
                <c:ptCount val="1"/>
                <c:pt idx="0">
                  <c:v>2013</c:v>
                </c:pt>
              </c:strCache>
            </c:strRef>
          </c:tx>
          <c:spPr>
            <a:solidFill>
              <a:schemeClr val="accent4">
                <a:lumMod val="75000"/>
              </a:schemeClr>
            </a:solidFill>
          </c:spPr>
          <c:dLbls>
            <c:showVal val="1"/>
          </c:dLbls>
          <c:cat>
            <c:strRef>
              <c:f>Industry!$C$21:$D$21</c:f>
              <c:strCache>
                <c:ptCount val="2"/>
                <c:pt idx="0">
                  <c:v>Íèéò á¿òýýãäýõ¿¿í</c:v>
                </c:pt>
                <c:pt idx="1">
                  <c:v>       Áîðëóóëàëò</c:v>
                </c:pt>
              </c:strCache>
            </c:strRef>
          </c:cat>
          <c:val>
            <c:numRef>
              <c:f>Industry!$C$22:$D$22</c:f>
              <c:numCache>
                <c:formatCode>0.0</c:formatCode>
                <c:ptCount val="2"/>
                <c:pt idx="0">
                  <c:v>7466.9970000000003</c:v>
                </c:pt>
                <c:pt idx="1">
                  <c:v>7466.9970000000003</c:v>
                </c:pt>
              </c:numCache>
            </c:numRef>
          </c:val>
        </c:ser>
        <c:ser>
          <c:idx val="1"/>
          <c:order val="1"/>
          <c:tx>
            <c:strRef>
              <c:f>Industry!$B$23</c:f>
              <c:strCache>
                <c:ptCount val="1"/>
                <c:pt idx="0">
                  <c:v>2014</c:v>
                </c:pt>
              </c:strCache>
            </c:strRef>
          </c:tx>
          <c:spPr>
            <a:solidFill>
              <a:schemeClr val="accent3">
                <a:lumMod val="75000"/>
              </a:schemeClr>
            </a:solidFill>
          </c:spPr>
          <c:dLbls>
            <c:showVal val="1"/>
          </c:dLbls>
          <c:cat>
            <c:strRef>
              <c:f>Industry!$C$21:$D$21</c:f>
              <c:strCache>
                <c:ptCount val="2"/>
                <c:pt idx="0">
                  <c:v>Íèéò á¿òýýãäýõ¿¿í</c:v>
                </c:pt>
                <c:pt idx="1">
                  <c:v>       Áîðëóóëàëò</c:v>
                </c:pt>
              </c:strCache>
            </c:strRef>
          </c:cat>
          <c:val>
            <c:numRef>
              <c:f>Industry!$C$23:$D$23</c:f>
              <c:numCache>
                <c:formatCode>0.0</c:formatCode>
                <c:ptCount val="2"/>
                <c:pt idx="0">
                  <c:v>8846.4064999999991</c:v>
                </c:pt>
                <c:pt idx="1">
                  <c:v>8347.2646000000004</c:v>
                </c:pt>
              </c:numCache>
            </c:numRef>
          </c:val>
        </c:ser>
        <c:dLbls>
          <c:showVal val="1"/>
        </c:dLbls>
        <c:axId val="46923136"/>
        <c:axId val="47527040"/>
      </c:barChart>
      <c:catAx>
        <c:axId val="46923136"/>
        <c:scaling>
          <c:orientation val="minMax"/>
        </c:scaling>
        <c:axPos val="b"/>
        <c:tickLblPos val="nextTo"/>
        <c:txPr>
          <a:bodyPr/>
          <a:lstStyle/>
          <a:p>
            <a:pPr>
              <a:defRPr>
                <a:latin typeface="Arial Mon" pitchFamily="34" charset="0"/>
                <a:cs typeface="Arial" pitchFamily="34" charset="0"/>
              </a:defRPr>
            </a:pPr>
            <a:endParaRPr lang="en-US"/>
          </a:p>
        </c:txPr>
        <c:crossAx val="47527040"/>
        <c:crosses val="autoZero"/>
        <c:auto val="1"/>
        <c:lblAlgn val="ctr"/>
        <c:lblOffset val="100"/>
      </c:catAx>
      <c:valAx>
        <c:axId val="47527040"/>
        <c:scaling>
          <c:orientation val="minMax"/>
        </c:scaling>
        <c:axPos val="l"/>
        <c:numFmt formatCode="0.0" sourceLinked="1"/>
        <c:tickLblPos val="nextTo"/>
        <c:crossAx val="46923136"/>
        <c:crosses val="autoZero"/>
        <c:crossBetween val="between"/>
      </c:valAx>
    </c:plotArea>
    <c:legend>
      <c:legendPos val="r"/>
      <c:layout/>
    </c:legend>
    <c:plotVisOnly val="1"/>
    <c:dispBlanksAs val="gap"/>
  </c:chart>
  <c:spPr>
    <a:ln>
      <a:noFill/>
    </a:ln>
  </c:spPr>
  <c:printSettings>
    <c:headerFooter/>
    <c:pageMargins b="0.75000000000000511" l="0.70000000000000062" r="0.70000000000000062" t="0.7500000000000051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barChart>
        <c:barDir val="col"/>
        <c:grouping val="clustered"/>
        <c:ser>
          <c:idx val="0"/>
          <c:order val="0"/>
          <c:tx>
            <c:strRef>
              <c:f>'[1]niigmiin daatgal'!$B$42</c:f>
              <c:strCache>
                <c:ptCount val="1"/>
                <c:pt idx="0">
                  <c:v>Тºëºâëºãºº</c:v>
                </c:pt>
              </c:strCache>
            </c:strRef>
          </c:tx>
          <c:dLbls>
            <c:txPr>
              <a:bodyPr/>
              <a:lstStyle/>
              <a:p>
                <a:pPr>
                  <a:defRPr b="1"/>
                </a:pPr>
                <a:endParaRPr lang="en-US"/>
              </a:p>
            </c:txPr>
            <c:showVal val="1"/>
          </c:dLbls>
          <c:cat>
            <c:numRef>
              <c:f>'[1]niigmiin daatgal'!$C$41:$D$41</c:f>
              <c:numCache>
                <c:formatCode>General</c:formatCode>
                <c:ptCount val="2"/>
                <c:pt idx="0">
                  <c:v>2013</c:v>
                </c:pt>
                <c:pt idx="1">
                  <c:v>2014</c:v>
                </c:pt>
              </c:numCache>
            </c:numRef>
          </c:cat>
          <c:val>
            <c:numRef>
              <c:f>'[1]niigmiin daatgal'!$C$42:$D$42</c:f>
              <c:numCache>
                <c:formatCode>General</c:formatCode>
                <c:ptCount val="2"/>
                <c:pt idx="0">
                  <c:v>11940353.4</c:v>
                </c:pt>
                <c:pt idx="1">
                  <c:v>17983037.600000001</c:v>
                </c:pt>
              </c:numCache>
            </c:numRef>
          </c:val>
        </c:ser>
        <c:ser>
          <c:idx val="1"/>
          <c:order val="1"/>
          <c:tx>
            <c:strRef>
              <c:f>'[1]niigmiin daatgal'!$B$43</c:f>
              <c:strCache>
                <c:ptCount val="1"/>
                <c:pt idx="0">
                  <c:v>Г¿éöýòãýë</c:v>
                </c:pt>
              </c:strCache>
            </c:strRef>
          </c:tx>
          <c:dLbls>
            <c:txPr>
              <a:bodyPr/>
              <a:lstStyle/>
              <a:p>
                <a:pPr>
                  <a:defRPr b="1"/>
                </a:pPr>
                <a:endParaRPr lang="en-US"/>
              </a:p>
            </c:txPr>
            <c:showVal val="1"/>
          </c:dLbls>
          <c:cat>
            <c:numRef>
              <c:f>'[1]niigmiin daatgal'!$C$41:$D$41</c:f>
              <c:numCache>
                <c:formatCode>General</c:formatCode>
                <c:ptCount val="2"/>
                <c:pt idx="0">
                  <c:v>2013</c:v>
                </c:pt>
                <c:pt idx="1">
                  <c:v>2014</c:v>
                </c:pt>
              </c:numCache>
            </c:numRef>
          </c:cat>
          <c:val>
            <c:numRef>
              <c:f>'[1]niigmiin daatgal'!$C$43:$D$43</c:f>
              <c:numCache>
                <c:formatCode>General</c:formatCode>
                <c:ptCount val="2"/>
                <c:pt idx="0">
                  <c:v>14541186.5</c:v>
                </c:pt>
                <c:pt idx="1">
                  <c:v>14943728.199999999</c:v>
                </c:pt>
              </c:numCache>
            </c:numRef>
          </c:val>
        </c:ser>
        <c:dLbls>
          <c:showVal val="1"/>
        </c:dLbls>
        <c:overlap val="-25"/>
        <c:axId val="48195840"/>
        <c:axId val="48201728"/>
      </c:barChart>
      <c:catAx>
        <c:axId val="48195840"/>
        <c:scaling>
          <c:orientation val="minMax"/>
        </c:scaling>
        <c:axPos val="b"/>
        <c:numFmt formatCode="General" sourceLinked="1"/>
        <c:majorTickMark val="none"/>
        <c:tickLblPos val="nextTo"/>
        <c:crossAx val="48201728"/>
        <c:crosses val="autoZero"/>
        <c:auto val="1"/>
        <c:lblAlgn val="ctr"/>
        <c:lblOffset val="100"/>
      </c:catAx>
      <c:valAx>
        <c:axId val="48201728"/>
        <c:scaling>
          <c:orientation val="minMax"/>
        </c:scaling>
        <c:delete val="1"/>
        <c:axPos val="l"/>
        <c:numFmt formatCode="General" sourceLinked="1"/>
        <c:majorTickMark val="none"/>
        <c:tickLblPos val="nextTo"/>
        <c:crossAx val="48195840"/>
        <c:crosses val="autoZero"/>
        <c:crossBetween val="between"/>
      </c:valAx>
    </c:plotArea>
    <c:legend>
      <c:legendPos val="t"/>
      <c:txPr>
        <a:bodyPr/>
        <a:lstStyle/>
        <a:p>
          <a:pPr>
            <a:defRPr>
              <a:latin typeface="Arial Mon" pitchFamily="34" charset="0"/>
              <a:cs typeface="Arial" pitchFamily="34" charset="0"/>
            </a:defRPr>
          </a:pPr>
          <a:endParaRPr lang="en-US"/>
        </a:p>
      </c:txPr>
    </c:legend>
    <c:plotVisOnly val="1"/>
  </c:chart>
  <c:spPr>
    <a:ln>
      <a:noFill/>
    </a:ln>
  </c:spPr>
  <c:printSettings>
    <c:headerFooter/>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view3D>
      <c:hPercent val="14"/>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bar3DChart>
        <c:barDir val="col"/>
        <c:grouping val="clustered"/>
        <c:ser>
          <c:idx val="0"/>
          <c:order val="0"/>
          <c:spPr>
            <a:solidFill>
              <a:srgbClr val="9999FF"/>
            </a:solidFill>
            <a:ln w="12700">
              <a:solidFill>
                <a:srgbClr val="000000"/>
              </a:solidFill>
              <a:prstDash val="solid"/>
            </a:ln>
          </c:spPr>
          <c:val>
            <c:numLit>
              <c:formatCode>General</c:formatCode>
              <c:ptCount val="1"/>
              <c:pt idx="0">
                <c:v>0</c:v>
              </c:pt>
            </c:numLit>
          </c:val>
        </c:ser>
        <c:ser>
          <c:idx val="1"/>
          <c:order val="1"/>
          <c:spPr>
            <a:solidFill>
              <a:srgbClr val="993366"/>
            </a:solidFill>
            <a:ln w="12700">
              <a:solidFill>
                <a:srgbClr val="000000"/>
              </a:solidFill>
              <a:prstDash val="solid"/>
            </a:ln>
          </c:spPr>
          <c:val>
            <c:numLit>
              <c:formatCode>General</c:formatCode>
              <c:ptCount val="1"/>
              <c:pt idx="0">
                <c:v>0</c:v>
              </c:pt>
            </c:numLit>
          </c:val>
        </c:ser>
        <c:ser>
          <c:idx val="2"/>
          <c:order val="2"/>
          <c:spPr>
            <a:solidFill>
              <a:srgbClr val="FFFFCC"/>
            </a:solidFill>
            <a:ln w="12700">
              <a:solidFill>
                <a:srgbClr val="000000"/>
              </a:solidFill>
              <a:prstDash val="solid"/>
            </a:ln>
          </c:spPr>
          <c:val>
            <c:numLit>
              <c:formatCode>General</c:formatCode>
              <c:ptCount val="1"/>
              <c:pt idx="0">
                <c:v>0</c:v>
              </c:pt>
            </c:numLit>
          </c:val>
        </c:ser>
        <c:shape val="box"/>
        <c:axId val="49338240"/>
        <c:axId val="49339776"/>
        <c:axId val="0"/>
      </c:bar3DChart>
      <c:catAx>
        <c:axId val="49338240"/>
        <c:scaling>
          <c:orientation val="minMax"/>
        </c:scaling>
        <c:axPos val="b"/>
        <c:numFmt formatCode="General" sourceLinked="1"/>
        <c:tickLblPos val="low"/>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9339776"/>
        <c:crosses val="autoZero"/>
        <c:auto val="1"/>
        <c:lblAlgn val="ctr"/>
        <c:lblOffset val="100"/>
        <c:tickLblSkip val="1"/>
        <c:tickMarkSkip val="1"/>
      </c:catAx>
      <c:valAx>
        <c:axId val="49339776"/>
        <c:scaling>
          <c:orientation val="minMax"/>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9338240"/>
        <c:crosses val="autoZero"/>
        <c:crossBetween val="between"/>
      </c:valAx>
      <c:spPr>
        <a:noFill/>
        <a:ln w="25400">
          <a:noFill/>
        </a:ln>
      </c:spPr>
    </c:plotArea>
    <c:legend>
      <c:legendPos val="r"/>
      <c:spPr>
        <a:solidFill>
          <a:srgbClr val="FFFFFF"/>
        </a:solidFill>
        <a:ln w="3175">
          <a:solidFill>
            <a:srgbClr val="000000"/>
          </a:solidFill>
          <a:prstDash val="solid"/>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view3D>
      <c:rAngAx val="1"/>
    </c:view3D>
    <c:plotArea>
      <c:layout>
        <c:manualLayout>
          <c:layoutTarget val="inner"/>
          <c:xMode val="edge"/>
          <c:yMode val="edge"/>
          <c:x val="0.25526418622592306"/>
          <c:y val="2.7777777777777877E-2"/>
          <c:w val="0.71065700653233255"/>
          <c:h val="0.66537073490813914"/>
        </c:manualLayout>
      </c:layout>
      <c:bar3DChart>
        <c:barDir val="col"/>
        <c:grouping val="clustered"/>
        <c:ser>
          <c:idx val="0"/>
          <c:order val="0"/>
          <c:tx>
            <c:strRef>
              <c:f>[1]teever!$B$23</c:f>
              <c:strCache>
                <c:ptCount val="1"/>
                <c:pt idx="0">
                  <c:v>Òàðèôûí îðëîãî \ìÿí.òºã\</c:v>
                </c:pt>
              </c:strCache>
            </c:strRef>
          </c:tx>
          <c:cat>
            <c:numRef>
              <c:f>[1]teever!$C$22:$E$22</c:f>
              <c:numCache>
                <c:formatCode>General</c:formatCode>
                <c:ptCount val="3"/>
                <c:pt idx="0">
                  <c:v>2012</c:v>
                </c:pt>
                <c:pt idx="1">
                  <c:v>2013</c:v>
                </c:pt>
                <c:pt idx="2">
                  <c:v>2014</c:v>
                </c:pt>
              </c:numCache>
            </c:numRef>
          </c:cat>
          <c:val>
            <c:numRef>
              <c:f>[1]teever!$C$23:$E$23</c:f>
              <c:numCache>
                <c:formatCode>General</c:formatCode>
                <c:ptCount val="3"/>
                <c:pt idx="0">
                  <c:v>309284.2</c:v>
                </c:pt>
                <c:pt idx="1">
                  <c:v>389246.7</c:v>
                </c:pt>
                <c:pt idx="2">
                  <c:v>415803.6</c:v>
                </c:pt>
              </c:numCache>
            </c:numRef>
          </c:val>
        </c:ser>
        <c:ser>
          <c:idx val="1"/>
          <c:order val="1"/>
          <c:tx>
            <c:strRef>
              <c:f>[1]teever!$B$24</c:f>
              <c:strCache>
                <c:ptCount val="1"/>
                <c:pt idx="0">
                  <c:v>¯¿íýýñ:Õ¿í àìààñ </c:v>
                </c:pt>
              </c:strCache>
            </c:strRef>
          </c:tx>
          <c:cat>
            <c:numRef>
              <c:f>[1]teever!$C$22:$E$22</c:f>
              <c:numCache>
                <c:formatCode>General</c:formatCode>
                <c:ptCount val="3"/>
                <c:pt idx="0">
                  <c:v>2012</c:v>
                </c:pt>
                <c:pt idx="1">
                  <c:v>2013</c:v>
                </c:pt>
                <c:pt idx="2">
                  <c:v>2014</c:v>
                </c:pt>
              </c:numCache>
            </c:numRef>
          </c:cat>
          <c:val>
            <c:numRef>
              <c:f>[1]teever!$C$24:$E$24</c:f>
              <c:numCache>
                <c:formatCode>General</c:formatCode>
                <c:ptCount val="3"/>
                <c:pt idx="0">
                  <c:v>137129.9</c:v>
                </c:pt>
                <c:pt idx="1">
                  <c:v>131454.20000000001</c:v>
                </c:pt>
                <c:pt idx="2">
                  <c:v>141749.20000000001</c:v>
                </c:pt>
              </c:numCache>
            </c:numRef>
          </c:val>
        </c:ser>
        <c:ser>
          <c:idx val="2"/>
          <c:order val="2"/>
          <c:tx>
            <c:strRef>
              <c:f>[1]teever!$B$25</c:f>
              <c:strCache>
                <c:ptCount val="1"/>
                <c:pt idx="0">
                  <c:v>Òåëåôîí öýãèéí òîî </c:v>
                </c:pt>
              </c:strCache>
            </c:strRef>
          </c:tx>
          <c:cat>
            <c:numRef>
              <c:f>[1]teever!$C$22:$E$22</c:f>
              <c:numCache>
                <c:formatCode>General</c:formatCode>
                <c:ptCount val="3"/>
                <c:pt idx="0">
                  <c:v>2012</c:v>
                </c:pt>
                <c:pt idx="1">
                  <c:v>2013</c:v>
                </c:pt>
                <c:pt idx="2">
                  <c:v>2014</c:v>
                </c:pt>
              </c:numCache>
            </c:numRef>
          </c:cat>
          <c:val>
            <c:numRef>
              <c:f>[1]teever!$C$25:$E$25</c:f>
              <c:numCache>
                <c:formatCode>General</c:formatCode>
                <c:ptCount val="3"/>
                <c:pt idx="0">
                  <c:v>1350</c:v>
                </c:pt>
                <c:pt idx="1">
                  <c:v>1228</c:v>
                </c:pt>
                <c:pt idx="2">
                  <c:v>1181</c:v>
                </c:pt>
              </c:numCache>
            </c:numRef>
          </c:val>
        </c:ser>
        <c:shape val="box"/>
        <c:axId val="53900032"/>
        <c:axId val="53901568"/>
        <c:axId val="0"/>
      </c:bar3DChart>
      <c:catAx>
        <c:axId val="53900032"/>
        <c:scaling>
          <c:orientation val="minMax"/>
        </c:scaling>
        <c:axPos val="b"/>
        <c:numFmt formatCode="General" sourceLinked="1"/>
        <c:majorTickMark val="none"/>
        <c:tickLblPos val="nextTo"/>
        <c:crossAx val="53901568"/>
        <c:crosses val="autoZero"/>
        <c:auto val="1"/>
        <c:lblAlgn val="ctr"/>
        <c:lblOffset val="100"/>
      </c:catAx>
      <c:valAx>
        <c:axId val="53901568"/>
        <c:scaling>
          <c:orientation val="minMax"/>
        </c:scaling>
        <c:axPos val="l"/>
        <c:majorGridlines/>
        <c:numFmt formatCode="General" sourceLinked="1"/>
        <c:majorTickMark val="none"/>
        <c:tickLblPos val="nextTo"/>
        <c:crossAx val="53900032"/>
        <c:crosses val="autoZero"/>
        <c:crossBetween val="between"/>
      </c:valAx>
      <c:dTable>
        <c:showHorzBorder val="1"/>
        <c:showVertBorder val="1"/>
        <c:showOutline val="1"/>
        <c:showKeys val="1"/>
      </c:dTable>
    </c:plotArea>
    <c:plotVisOnly val="1"/>
  </c:chart>
  <c:spPr>
    <a:ln>
      <a:noFill/>
    </a:ln>
  </c:spPr>
  <c:txPr>
    <a:bodyPr/>
    <a:lstStyle/>
    <a:p>
      <a:pPr>
        <a:defRPr sz="800">
          <a:latin typeface="Arial" pitchFamily="34" charset="0"/>
          <a:cs typeface="Arial" pitchFamily="34" charset="0"/>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a:latin typeface="Arial Mon" pitchFamily="34" charset="0"/>
                <a:cs typeface="Arial" pitchFamily="34" charset="0"/>
              </a:defRPr>
            </a:pPr>
            <a:r>
              <a:rPr lang="mn-MN" sz="1200">
                <a:latin typeface="Arial" pitchFamily="34" charset="0"/>
                <a:cs typeface="Arial" pitchFamily="34" charset="0"/>
              </a:rPr>
              <a:t>Б</a:t>
            </a:r>
            <a:r>
              <a:rPr lang="en-US" sz="1200">
                <a:latin typeface="Arial Mon" pitchFamily="34" charset="0"/>
                <a:cs typeface="Arial" pitchFamily="34" charset="0"/>
              </a:rPr>
              <a:t>àðèëãà óãñðàëò</a:t>
            </a:r>
          </a:p>
        </c:rich>
      </c:tx>
      <c:layout>
        <c:manualLayout>
          <c:xMode val="edge"/>
          <c:yMode val="edge"/>
          <c:x val="0.37225037531787153"/>
          <c:y val="0.11976047904191622"/>
        </c:manualLayout>
      </c:layout>
    </c:title>
    <c:plotArea>
      <c:layout>
        <c:manualLayout>
          <c:layoutTarget val="inner"/>
          <c:xMode val="edge"/>
          <c:yMode val="edge"/>
          <c:x val="2.8534370946822311E-2"/>
          <c:y val="0.31097804391217587"/>
          <c:w val="0.94293125810635559"/>
          <c:h val="0.47729863108428822"/>
        </c:manualLayout>
      </c:layout>
      <c:lineChart>
        <c:grouping val="stacked"/>
        <c:ser>
          <c:idx val="0"/>
          <c:order val="0"/>
          <c:tx>
            <c:strRef>
              <c:f>[1]teever!$B$48</c:f>
              <c:strCache>
                <c:ptCount val="1"/>
                <c:pt idx="0">
                  <c:v>áàðèëãà óãñðàëò</c:v>
                </c:pt>
              </c:strCache>
            </c:strRef>
          </c:tx>
          <c:marker>
            <c:symbol val="none"/>
          </c:marker>
          <c:dLbls>
            <c:dLbl>
              <c:idx val="0"/>
              <c:layout>
                <c:manualLayout>
                  <c:x val="4.3010752688171965E-3"/>
                  <c:y val="-7.0512820512820512E-2"/>
                </c:manualLayout>
              </c:layout>
              <c:dLblPos val="ctr"/>
              <c:showVal val="1"/>
            </c:dLbl>
            <c:dLbl>
              <c:idx val="1"/>
              <c:layout>
                <c:manualLayout>
                  <c:x val="0"/>
                  <c:y val="-5.1282051282051343E-2"/>
                </c:manualLayout>
              </c:layout>
              <c:dLblPos val="ctr"/>
              <c:showVal val="1"/>
            </c:dLbl>
            <c:dLbl>
              <c:idx val="2"/>
              <c:layout>
                <c:manualLayout>
                  <c:x val="0"/>
                  <c:y val="-7.6923076923076927E-2"/>
                </c:manualLayout>
              </c:layout>
              <c:dLblPos val="ctr"/>
              <c:showVal val="1"/>
            </c:dLbl>
            <c:txPr>
              <a:bodyPr/>
              <a:lstStyle/>
              <a:p>
                <a:pPr>
                  <a:defRPr sz="900">
                    <a:latin typeface="Arial" pitchFamily="34" charset="0"/>
                    <a:cs typeface="Arial" pitchFamily="34" charset="0"/>
                  </a:defRPr>
                </a:pPr>
                <a:endParaRPr lang="en-US"/>
              </a:p>
            </c:txPr>
            <c:dLblPos val="ctr"/>
            <c:showVal val="1"/>
          </c:dLbls>
          <c:cat>
            <c:numRef>
              <c:f>[1]teever!$C$47:$E$47</c:f>
              <c:numCache>
                <c:formatCode>General</c:formatCode>
                <c:ptCount val="3"/>
                <c:pt idx="0">
                  <c:v>2012</c:v>
                </c:pt>
                <c:pt idx="1">
                  <c:v>2013</c:v>
                </c:pt>
                <c:pt idx="2">
                  <c:v>2014</c:v>
                </c:pt>
              </c:numCache>
            </c:numRef>
          </c:cat>
          <c:val>
            <c:numRef>
              <c:f>[1]teever!$C$48:$E$48</c:f>
              <c:numCache>
                <c:formatCode>General</c:formatCode>
                <c:ptCount val="3"/>
                <c:pt idx="0">
                  <c:v>12766.8</c:v>
                </c:pt>
                <c:pt idx="1">
                  <c:v>28920.6</c:v>
                </c:pt>
                <c:pt idx="2">
                  <c:v>63444.3</c:v>
                </c:pt>
              </c:numCache>
            </c:numRef>
          </c:val>
        </c:ser>
        <c:dLbls>
          <c:showVal val="1"/>
        </c:dLbls>
        <c:marker val="1"/>
        <c:axId val="53914624"/>
        <c:axId val="49324800"/>
      </c:lineChart>
      <c:catAx>
        <c:axId val="53914624"/>
        <c:scaling>
          <c:orientation val="minMax"/>
        </c:scaling>
        <c:axPos val="b"/>
        <c:numFmt formatCode="General" sourceLinked="1"/>
        <c:majorTickMark val="none"/>
        <c:tickLblPos val="nextTo"/>
        <c:spPr>
          <a:ln w="9525">
            <a:noFill/>
          </a:ln>
        </c:spPr>
        <c:txPr>
          <a:bodyPr/>
          <a:lstStyle/>
          <a:p>
            <a:pPr>
              <a:defRPr b="1">
                <a:latin typeface="Arial" pitchFamily="34" charset="0"/>
                <a:cs typeface="Arial" pitchFamily="34" charset="0"/>
              </a:defRPr>
            </a:pPr>
            <a:endParaRPr lang="en-US"/>
          </a:p>
        </c:txPr>
        <c:crossAx val="49324800"/>
        <c:crosses val="autoZero"/>
        <c:auto val="1"/>
        <c:lblAlgn val="ctr"/>
        <c:lblOffset val="100"/>
      </c:catAx>
      <c:valAx>
        <c:axId val="49324800"/>
        <c:scaling>
          <c:orientation val="minMax"/>
        </c:scaling>
        <c:delete val="1"/>
        <c:axPos val="l"/>
        <c:numFmt formatCode="General" sourceLinked="1"/>
        <c:tickLblPos val="nextTo"/>
        <c:crossAx val="53914624"/>
        <c:crosses val="autoZero"/>
        <c:crossBetween val="between"/>
      </c:valAx>
    </c:plotArea>
    <c:plotVisOnly val="1"/>
  </c:chart>
  <c:spPr>
    <a:ln>
      <a:noFill/>
    </a:ln>
  </c:sp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314325</xdr:colOff>
      <xdr:row>1</xdr:row>
      <xdr:rowOff>0</xdr:rowOff>
    </xdr:from>
    <xdr:to>
      <xdr:col>9</xdr:col>
      <xdr:colOff>514350</xdr:colOff>
      <xdr:row>64</xdr:row>
      <xdr:rowOff>142875</xdr:rowOff>
    </xdr:to>
    <xdr:sp macro="" textlink="">
      <xdr:nvSpPr>
        <xdr:cNvPr id="60602" name="AutoShape 1"/>
        <xdr:cNvSpPr>
          <a:spLocks noChangeArrowheads="1"/>
        </xdr:cNvSpPr>
      </xdr:nvSpPr>
      <xdr:spPr bwMode="auto">
        <a:xfrm>
          <a:off x="314325" y="161925"/>
          <a:ext cx="5686425" cy="10344150"/>
        </a:xfrm>
        <a:prstGeom prst="foldedCorner">
          <a:avLst>
            <a:gd name="adj" fmla="val 12500"/>
          </a:avLst>
        </a:prstGeom>
        <a:solidFill>
          <a:srgbClr val="FFFFFF"/>
        </a:solidFill>
        <a:ln w="25400">
          <a:solidFill>
            <a:srgbClr val="000000"/>
          </a:solidFill>
          <a:round/>
          <a:headEnd/>
          <a:tailEnd/>
        </a:ln>
      </xdr:spPr>
    </xdr:sp>
    <xdr:clientData/>
  </xdr:twoCellAnchor>
  <xdr:twoCellAnchor>
    <xdr:from>
      <xdr:col>2</xdr:col>
      <xdr:colOff>304800</xdr:colOff>
      <xdr:row>5</xdr:row>
      <xdr:rowOff>95250</xdr:rowOff>
    </xdr:from>
    <xdr:to>
      <xdr:col>7</xdr:col>
      <xdr:colOff>342900</xdr:colOff>
      <xdr:row>10</xdr:row>
      <xdr:rowOff>28575</xdr:rowOff>
    </xdr:to>
    <xdr:sp macro="" textlink="">
      <xdr:nvSpPr>
        <xdr:cNvPr id="60418" name="WordArt 2"/>
        <xdr:cNvSpPr>
          <a:spLocks noChangeArrowheads="1" noChangeShapeType="1" noTextEdit="1"/>
        </xdr:cNvSpPr>
      </xdr:nvSpPr>
      <xdr:spPr bwMode="auto">
        <a:xfrm>
          <a:off x="1524000" y="904875"/>
          <a:ext cx="3086100" cy="742950"/>
        </a:xfrm>
        <a:prstGeom prst="rect">
          <a:avLst/>
        </a:prstGeom>
      </xdr:spPr>
      <xdr:txBody>
        <a:bodyPr wrap="none" fromWordArt="1">
          <a:prstTxWarp prst="textPlain">
            <a:avLst>
              <a:gd name="adj" fmla="val 50000"/>
            </a:avLst>
          </a:prstTxWarp>
        </a:bodyPr>
        <a:lstStyle/>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ÕªÂÑÃªË ÀÉÌÃÈÉÍ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ÇÀÑÀÃ ÄÀÐÃÛÍ ÄÝÐÃÝÄÝÕ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ÑÒÀÒÈÑÒÈÊÈÉÍ ÕÝËÒÝÑ</a:t>
          </a:r>
        </a:p>
      </xdr:txBody>
    </xdr:sp>
    <xdr:clientData/>
  </xdr:twoCellAnchor>
  <xdr:twoCellAnchor>
    <xdr:from>
      <xdr:col>3</xdr:col>
      <xdr:colOff>247650</xdr:colOff>
      <xdr:row>62</xdr:row>
      <xdr:rowOff>57150</xdr:rowOff>
    </xdr:from>
    <xdr:to>
      <xdr:col>5</xdr:col>
      <xdr:colOff>247650</xdr:colOff>
      <xdr:row>63</xdr:row>
      <xdr:rowOff>66675</xdr:rowOff>
    </xdr:to>
    <xdr:sp macro="" textlink="">
      <xdr:nvSpPr>
        <xdr:cNvPr id="60419" name="WordArt 3"/>
        <xdr:cNvSpPr>
          <a:spLocks noChangeArrowheads="1" noChangeShapeType="1" noTextEdit="1"/>
        </xdr:cNvSpPr>
      </xdr:nvSpPr>
      <xdr:spPr bwMode="auto">
        <a:xfrm>
          <a:off x="2076450" y="10096500"/>
          <a:ext cx="1219200" cy="171450"/>
        </a:xfrm>
        <a:prstGeom prst="rect">
          <a:avLst/>
        </a:prstGeom>
      </xdr:spPr>
      <xdr:txBody>
        <a:bodyPr wrap="none" fromWordArt="1">
          <a:prstTxWarp prst="textPlain">
            <a:avLst>
              <a:gd name="adj" fmla="val 50000"/>
            </a:avLst>
          </a:prstTxWarp>
        </a:bodyPr>
        <a:lstStyle/>
        <a:p>
          <a:pPr algn="ctr" rtl="0"/>
          <a:r>
            <a:rPr lang="en-US" sz="1200" b="1" i="0" kern="10" spc="0">
              <a:ln w="9525">
                <a:noFill/>
                <a:round/>
                <a:headEnd/>
                <a:tailEnd/>
              </a:ln>
              <a:solidFill>
                <a:srgbClr val="336699"/>
              </a:solidFill>
              <a:effectLst>
                <a:outerShdw dist="45791" dir="2021404" algn="ctr" rotWithShape="0">
                  <a:srgbClr val="B2B2B2">
                    <a:alpha val="80000"/>
                  </a:srgbClr>
                </a:outerShdw>
              </a:effectLst>
              <a:latin typeface="Arial Mon"/>
            </a:rPr>
            <a:t>ÌªÐªÍ 2014 ÎÍ</a:t>
          </a:r>
        </a:p>
      </xdr:txBody>
    </xdr:sp>
    <xdr:clientData/>
  </xdr:twoCellAnchor>
  <xdr:twoCellAnchor>
    <xdr:from>
      <xdr:col>2</xdr:col>
      <xdr:colOff>57150</xdr:colOff>
      <xdr:row>33</xdr:row>
      <xdr:rowOff>123825</xdr:rowOff>
    </xdr:from>
    <xdr:to>
      <xdr:col>8</xdr:col>
      <xdr:colOff>314325</xdr:colOff>
      <xdr:row>40</xdr:row>
      <xdr:rowOff>57150</xdr:rowOff>
    </xdr:to>
    <xdr:sp macro="" textlink="">
      <xdr:nvSpPr>
        <xdr:cNvPr id="60420" name="WordArt 4"/>
        <xdr:cNvSpPr>
          <a:spLocks noChangeArrowheads="1" noChangeShapeType="1" noTextEdit="1"/>
        </xdr:cNvSpPr>
      </xdr:nvSpPr>
      <xdr:spPr bwMode="auto">
        <a:xfrm>
          <a:off x="1276350" y="5467350"/>
          <a:ext cx="3914775" cy="1066800"/>
        </a:xfrm>
        <a:prstGeom prst="rect">
          <a:avLst/>
        </a:prstGeom>
      </xdr:spPr>
      <xdr:txBody>
        <a:bodyPr wrap="none" fromWordArt="1">
          <a:prstTxWarp prst="textPlain">
            <a:avLst>
              <a:gd name="adj" fmla="val 50000"/>
            </a:avLst>
          </a:prstTxWarp>
        </a:bodyPr>
        <a:lstStyle/>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ÕªÂÑÃªË ÀÉÌÃÈÉÍ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ÍÈÉÃÝÌ ÝÄÈÉÍ ÇÀÑÃÈÉÍ </a:t>
          </a:r>
        </a:p>
        <a:p>
          <a:pPr algn="ctr" rtl="0"/>
          <a:r>
            <a:rPr lang="en-US" sz="1800" b="1" i="0" kern="10" spc="0">
              <a:ln w="9525">
                <a:noFill/>
                <a:round/>
                <a:headEnd/>
                <a:tailEnd/>
              </a:ln>
              <a:solidFill>
                <a:srgbClr val="336699"/>
              </a:solidFill>
              <a:effectLst>
                <a:outerShdw dist="45791" dir="2021404" algn="ctr" rotWithShape="0">
                  <a:srgbClr val="B2B2B2">
                    <a:alpha val="80000"/>
                  </a:srgbClr>
                </a:outerShdw>
              </a:effectLst>
              <a:latin typeface="Arial Mon"/>
            </a:rPr>
            <a:t>2014 ÎÍÛ 10 ÑÀÐÛÍ ÒÀÍÈËÖÓÓËÃÀ</a:t>
          </a:r>
        </a:p>
      </xdr:txBody>
    </xdr:sp>
    <xdr:clientData/>
  </xdr:twoCellAnchor>
  <xdr:twoCellAnchor editAs="oneCell">
    <xdr:from>
      <xdr:col>3</xdr:col>
      <xdr:colOff>142875</xdr:colOff>
      <xdr:row>15</xdr:row>
      <xdr:rowOff>38100</xdr:rowOff>
    </xdr:from>
    <xdr:to>
      <xdr:col>7</xdr:col>
      <xdr:colOff>66675</xdr:colOff>
      <xdr:row>29</xdr:row>
      <xdr:rowOff>57150</xdr:rowOff>
    </xdr:to>
    <xdr:pic>
      <xdr:nvPicPr>
        <xdr:cNvPr id="7" name="Picture 6"/>
        <xdr:cNvPicPr>
          <a:picLocks noChangeAspect="1" noChangeArrowheads="1"/>
        </xdr:cNvPicPr>
      </xdr:nvPicPr>
      <xdr:blipFill>
        <a:blip xmlns:r="http://schemas.openxmlformats.org/officeDocument/2006/relationships" r:embed="rId1"/>
        <a:srcRect/>
        <a:stretch>
          <a:fillRect/>
        </a:stretch>
      </xdr:blipFill>
      <xdr:spPr bwMode="auto">
        <a:xfrm>
          <a:off x="1971675" y="2466975"/>
          <a:ext cx="2362200" cy="2286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20</xdr:row>
      <xdr:rowOff>0</xdr:rowOff>
    </xdr:from>
    <xdr:to>
      <xdr:col>8</xdr:col>
      <xdr:colOff>457200</xdr:colOff>
      <xdr:row>38</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30</xdr:row>
      <xdr:rowOff>142875</xdr:rowOff>
    </xdr:from>
    <xdr:to>
      <xdr:col>8</xdr:col>
      <xdr:colOff>704850</xdr:colOff>
      <xdr:row>46</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44</xdr:row>
      <xdr:rowOff>0</xdr:rowOff>
    </xdr:from>
    <xdr:to>
      <xdr:col>4</xdr:col>
      <xdr:colOff>819150</xdr:colOff>
      <xdr:row>44</xdr:row>
      <xdr:rowOff>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25</xdr:row>
      <xdr:rowOff>85726</xdr:rowOff>
    </xdr:from>
    <xdr:to>
      <xdr:col>4</xdr:col>
      <xdr:colOff>942975</xdr:colOff>
      <xdr:row>34</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9524</xdr:colOff>
      <xdr:row>49</xdr:row>
      <xdr:rowOff>123825</xdr:rowOff>
    </xdr:from>
    <xdr:to>
      <xdr:col>4</xdr:col>
      <xdr:colOff>981074</xdr:colOff>
      <xdr:row>62</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10</xdr:col>
      <xdr:colOff>0</xdr:colOff>
      <xdr:row>39</xdr:row>
      <xdr:rowOff>104775</xdr:rowOff>
    </xdr:to>
    <xdr:pic>
      <xdr:nvPicPr>
        <xdr:cNvPr id="14" name="Picture 13"/>
        <xdr:cNvPicPr>
          <a:picLocks noChangeAspect="1"/>
        </xdr:cNvPicPr>
      </xdr:nvPicPr>
      <xdr:blipFill>
        <a:blip xmlns:r="http://schemas.openxmlformats.org/officeDocument/2006/relationships" r:embed="rId1"/>
        <a:stretch>
          <a:fillRect/>
        </a:stretch>
      </xdr:blipFill>
      <xdr:spPr>
        <a:xfrm>
          <a:off x="0" y="161925"/>
          <a:ext cx="6096000" cy="6257925"/>
        </a:xfrm>
        <a:prstGeom prst="rect">
          <a:avLst/>
        </a:prstGeom>
      </xdr:spPr>
    </xdr:pic>
    <xdr:clientData/>
  </xdr:twoCellAnchor>
  <xdr:twoCellAnchor editAs="oneCell">
    <xdr:from>
      <xdr:col>0</xdr:col>
      <xdr:colOff>0</xdr:colOff>
      <xdr:row>90</xdr:row>
      <xdr:rowOff>57150</xdr:rowOff>
    </xdr:from>
    <xdr:to>
      <xdr:col>10</xdr:col>
      <xdr:colOff>76200</xdr:colOff>
      <xdr:row>133</xdr:row>
      <xdr:rowOff>95250</xdr:rowOff>
    </xdr:to>
    <xdr:pic>
      <xdr:nvPicPr>
        <xdr:cNvPr id="24" name="Picture 23"/>
        <xdr:cNvPicPr>
          <a:picLocks noChangeAspect="1"/>
        </xdr:cNvPicPr>
      </xdr:nvPicPr>
      <xdr:blipFill>
        <a:blip xmlns:r="http://schemas.openxmlformats.org/officeDocument/2006/relationships" r:embed="rId2"/>
        <a:stretch>
          <a:fillRect/>
        </a:stretch>
      </xdr:blipFill>
      <xdr:spPr>
        <a:xfrm>
          <a:off x="0" y="14630400"/>
          <a:ext cx="6172200" cy="7000875"/>
        </a:xfrm>
        <a:prstGeom prst="rect">
          <a:avLst/>
        </a:prstGeom>
      </xdr:spPr>
    </xdr:pic>
    <xdr:clientData/>
  </xdr:twoCellAnchor>
  <xdr:twoCellAnchor editAs="oneCell">
    <xdr:from>
      <xdr:col>0</xdr:col>
      <xdr:colOff>0</xdr:colOff>
      <xdr:row>39</xdr:row>
      <xdr:rowOff>114300</xdr:rowOff>
    </xdr:from>
    <xdr:to>
      <xdr:col>10</xdr:col>
      <xdr:colOff>47624</xdr:colOff>
      <xdr:row>90</xdr:row>
      <xdr:rowOff>47625</xdr:rowOff>
    </xdr:to>
    <xdr:pic>
      <xdr:nvPicPr>
        <xdr:cNvPr id="25" name="Picture 24"/>
        <xdr:cNvPicPr>
          <a:picLocks noChangeAspect="1"/>
        </xdr:cNvPicPr>
      </xdr:nvPicPr>
      <xdr:blipFill>
        <a:blip xmlns:r="http://schemas.openxmlformats.org/officeDocument/2006/relationships" r:embed="rId3"/>
        <a:stretch>
          <a:fillRect/>
        </a:stretch>
      </xdr:blipFill>
      <xdr:spPr>
        <a:xfrm>
          <a:off x="0" y="6429375"/>
          <a:ext cx="6143624" cy="8191500"/>
        </a:xfrm>
        <a:prstGeom prst="rect">
          <a:avLst/>
        </a:prstGeom>
      </xdr:spPr>
    </xdr:pic>
    <xdr:clientData/>
  </xdr:twoCellAnchor>
  <xdr:twoCellAnchor editAs="oneCell">
    <xdr:from>
      <xdr:col>0</xdr:col>
      <xdr:colOff>0</xdr:colOff>
      <xdr:row>135</xdr:row>
      <xdr:rowOff>0</xdr:rowOff>
    </xdr:from>
    <xdr:to>
      <xdr:col>9</xdr:col>
      <xdr:colOff>571500</xdr:colOff>
      <xdr:row>177</xdr:row>
      <xdr:rowOff>0</xdr:rowOff>
    </xdr:to>
    <xdr:pic>
      <xdr:nvPicPr>
        <xdr:cNvPr id="26" name="Picture 25"/>
        <xdr:cNvPicPr>
          <a:picLocks noChangeAspect="1"/>
        </xdr:cNvPicPr>
      </xdr:nvPicPr>
      <xdr:blipFill>
        <a:blip xmlns:r="http://schemas.openxmlformats.org/officeDocument/2006/relationships" r:embed="rId4"/>
        <a:stretch>
          <a:fillRect/>
        </a:stretch>
      </xdr:blipFill>
      <xdr:spPr>
        <a:xfrm>
          <a:off x="0" y="21859875"/>
          <a:ext cx="6057900" cy="6800850"/>
        </a:xfrm>
        <a:prstGeom prst="rect">
          <a:avLst/>
        </a:prstGeom>
      </xdr:spPr>
    </xdr:pic>
    <xdr:clientData/>
  </xdr:twoCellAnchor>
  <xdr:twoCellAnchor editAs="oneCell">
    <xdr:from>
      <xdr:col>0</xdr:col>
      <xdr:colOff>0</xdr:colOff>
      <xdr:row>176</xdr:row>
      <xdr:rowOff>123825</xdr:rowOff>
    </xdr:from>
    <xdr:to>
      <xdr:col>9</xdr:col>
      <xdr:colOff>552450</xdr:colOff>
      <xdr:row>217</xdr:row>
      <xdr:rowOff>76200</xdr:rowOff>
    </xdr:to>
    <xdr:pic>
      <xdr:nvPicPr>
        <xdr:cNvPr id="27" name="Picture 26"/>
        <xdr:cNvPicPr>
          <a:picLocks noChangeAspect="1"/>
        </xdr:cNvPicPr>
      </xdr:nvPicPr>
      <xdr:blipFill>
        <a:blip xmlns:r="http://schemas.openxmlformats.org/officeDocument/2006/relationships" r:embed="rId5"/>
        <a:stretch>
          <a:fillRect/>
        </a:stretch>
      </xdr:blipFill>
      <xdr:spPr>
        <a:xfrm>
          <a:off x="0" y="28622625"/>
          <a:ext cx="6038850" cy="6591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sariin%20taniltsuulga/saraa/11%20%20sariin%20taniltsuulg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NVVR "/>
      <sheetName val="1"/>
      <sheetName val="niigmiin daatgal"/>
      <sheetName val="niigmiin daatgal 1"/>
      <sheetName val="bank"/>
      <sheetName val="une"/>
      <sheetName val="teever"/>
    </sheetNames>
    <sheetDataSet>
      <sheetData sheetId="0"/>
      <sheetData sheetId="1"/>
      <sheetData sheetId="2">
        <row r="41">
          <cell r="C41">
            <v>2013</v>
          </cell>
          <cell r="D41">
            <v>2014</v>
          </cell>
        </row>
        <row r="42">
          <cell r="B42" t="str">
            <v>Тºëºâëºãºº</v>
          </cell>
          <cell r="C42">
            <v>11940353.4</v>
          </cell>
          <cell r="D42">
            <v>17983037.600000001</v>
          </cell>
        </row>
        <row r="43">
          <cell r="B43" t="str">
            <v>Г¿éöýòãýë</v>
          </cell>
          <cell r="C43">
            <v>14541186.5</v>
          </cell>
          <cell r="D43">
            <v>14943728.199999999</v>
          </cell>
        </row>
      </sheetData>
      <sheetData sheetId="3"/>
      <sheetData sheetId="4"/>
      <sheetData sheetId="5"/>
      <sheetData sheetId="6">
        <row r="22">
          <cell r="C22">
            <v>2012</v>
          </cell>
          <cell r="D22">
            <v>2013</v>
          </cell>
          <cell r="E22">
            <v>2014</v>
          </cell>
        </row>
        <row r="23">
          <cell r="B23" t="str">
            <v>Òàðèôûí îðëîãî \ìÿí.òºã\</v>
          </cell>
          <cell r="C23">
            <v>309284.2</v>
          </cell>
          <cell r="D23">
            <v>389246.7</v>
          </cell>
          <cell r="E23">
            <v>415803.6</v>
          </cell>
        </row>
        <row r="24">
          <cell r="B24" t="str">
            <v xml:space="preserve">¯¿íýýñ:Õ¿í àìààñ </v>
          </cell>
          <cell r="C24">
            <v>137129.9</v>
          </cell>
          <cell r="D24">
            <v>131454.20000000001</v>
          </cell>
          <cell r="E24">
            <v>141749.20000000001</v>
          </cell>
        </row>
        <row r="25">
          <cell r="B25" t="str">
            <v xml:space="preserve">Òåëåôîí öýãèéí òîî </v>
          </cell>
          <cell r="C25">
            <v>1350</v>
          </cell>
          <cell r="D25">
            <v>1228</v>
          </cell>
          <cell r="E25">
            <v>1181</v>
          </cell>
        </row>
        <row r="47">
          <cell r="C47">
            <v>2012</v>
          </cell>
          <cell r="D47">
            <v>2013</v>
          </cell>
          <cell r="E47">
            <v>2014</v>
          </cell>
        </row>
        <row r="48">
          <cell r="B48" t="str">
            <v>áàðèëãà óãñðàëò</v>
          </cell>
          <cell r="C48">
            <v>12766.8</v>
          </cell>
          <cell r="D48">
            <v>28920.6</v>
          </cell>
          <cell r="E48">
            <v>63444.3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R33" sqref="R33"/>
    </sheetView>
  </sheetViews>
  <sheetFormatPr defaultRowHeight="12.75"/>
  <cols>
    <col min="1" max="16384" width="9.140625" style="33"/>
  </cols>
  <sheetData/>
  <phoneticPr fontId="29" type="noConversion"/>
  <pageMargins left="0.94488188976377963" right="0" top="0.51181102362204722" bottom="0.15748031496062992" header="0.51181102362204722" footer="0.15748031496062992"/>
  <pageSetup paperSize="9" orientation="portrait" r:id="rId1"/>
  <headerFooter scaleWithDoc="0" alignWithMargins="0"/>
  <drawing r:id="rId2"/>
</worksheet>
</file>

<file path=xl/worksheets/sheet10.xml><?xml version="1.0" encoding="utf-8"?>
<worksheet xmlns="http://schemas.openxmlformats.org/spreadsheetml/2006/main" xmlns:r="http://schemas.openxmlformats.org/officeDocument/2006/relationships">
  <dimension ref="A1:D31"/>
  <sheetViews>
    <sheetView topLeftCell="A4" workbookViewId="0">
      <selection activeCell="G18" sqref="G18"/>
    </sheetView>
  </sheetViews>
  <sheetFormatPr defaultRowHeight="12.75"/>
  <cols>
    <col min="1" max="4" width="17.140625" customWidth="1"/>
  </cols>
  <sheetData>
    <row r="1" spans="1:4">
      <c r="A1" s="309" t="s">
        <v>301</v>
      </c>
      <c r="B1" s="309"/>
      <c r="C1" s="309"/>
      <c r="D1" s="309"/>
    </row>
    <row r="2" spans="1:4">
      <c r="A2" s="310" t="s">
        <v>302</v>
      </c>
      <c r="B2" s="310"/>
      <c r="C2" s="310"/>
      <c r="D2" s="310"/>
    </row>
    <row r="3" spans="1:4" ht="13.5" thickBot="1">
      <c r="A3" s="203"/>
      <c r="B3" s="203"/>
      <c r="C3" s="203"/>
      <c r="D3" s="203"/>
    </row>
    <row r="4" spans="1:4" ht="52.5" thickTop="1" thickBot="1">
      <c r="A4" s="204" t="s">
        <v>94</v>
      </c>
      <c r="B4" s="205" t="s">
        <v>303</v>
      </c>
      <c r="C4" s="205" t="s">
        <v>304</v>
      </c>
      <c r="D4" s="206" t="s">
        <v>305</v>
      </c>
    </row>
    <row r="5" spans="1:4" ht="13.5" thickTop="1">
      <c r="A5" s="207"/>
      <c r="B5" s="208"/>
      <c r="C5" s="208"/>
      <c r="D5" s="208"/>
    </row>
    <row r="6" spans="1:4">
      <c r="A6" s="209" t="s">
        <v>8</v>
      </c>
      <c r="B6" s="210">
        <v>5</v>
      </c>
      <c r="C6" s="210">
        <v>4502.8999999999996</v>
      </c>
      <c r="D6" s="211" t="e">
        <f>C6/F6</f>
        <v>#DIV/0!</v>
      </c>
    </row>
    <row r="7" spans="1:4">
      <c r="A7" s="209" t="s">
        <v>9</v>
      </c>
      <c r="B7" s="210">
        <v>6</v>
      </c>
      <c r="C7" s="210">
        <v>3529.2</v>
      </c>
      <c r="D7" s="211" t="e">
        <f t="shared" ref="D7:D29" si="0">C7/F7</f>
        <v>#DIV/0!</v>
      </c>
    </row>
    <row r="8" spans="1:4">
      <c r="A8" s="209" t="s">
        <v>10</v>
      </c>
      <c r="B8" s="210">
        <v>5</v>
      </c>
      <c r="C8" s="210">
        <v>4299.1000000000004</v>
      </c>
      <c r="D8" s="211" t="e">
        <f t="shared" si="0"/>
        <v>#DIV/0!</v>
      </c>
    </row>
    <row r="9" spans="1:4">
      <c r="A9" s="209" t="s">
        <v>11</v>
      </c>
      <c r="B9" s="210">
        <v>6</v>
      </c>
      <c r="C9" s="210">
        <v>3768.6</v>
      </c>
      <c r="D9" s="211" t="e">
        <f t="shared" si="0"/>
        <v>#DIV/0!</v>
      </c>
    </row>
    <row r="10" spans="1:4">
      <c r="A10" s="209" t="s">
        <v>12</v>
      </c>
      <c r="B10" s="210">
        <v>5</v>
      </c>
      <c r="C10" s="210">
        <v>3596.8</v>
      </c>
      <c r="D10" s="211" t="e">
        <f t="shared" si="0"/>
        <v>#DIV/0!</v>
      </c>
    </row>
    <row r="11" spans="1:4">
      <c r="A11" s="209" t="s">
        <v>13</v>
      </c>
      <c r="B11" s="210">
        <v>5</v>
      </c>
      <c r="C11" s="210">
        <v>2549.1999999999998</v>
      </c>
      <c r="D11" s="211" t="e">
        <f t="shared" si="0"/>
        <v>#DIV/0!</v>
      </c>
    </row>
    <row r="12" spans="1:4">
      <c r="A12" s="209" t="s">
        <v>14</v>
      </c>
      <c r="B12" s="210">
        <v>5</v>
      </c>
      <c r="C12" s="210">
        <v>2023.8</v>
      </c>
      <c r="D12" s="211" t="e">
        <f t="shared" si="0"/>
        <v>#DIV/0!</v>
      </c>
    </row>
    <row r="13" spans="1:4">
      <c r="A13" s="209" t="s">
        <v>15</v>
      </c>
      <c r="B13" s="210">
        <v>5</v>
      </c>
      <c r="C13" s="210">
        <v>1982.5</v>
      </c>
      <c r="D13" s="211" t="e">
        <f t="shared" si="0"/>
        <v>#DIV/0!</v>
      </c>
    </row>
    <row r="14" spans="1:4">
      <c r="A14" s="209" t="s">
        <v>16</v>
      </c>
      <c r="B14" s="210">
        <v>6</v>
      </c>
      <c r="C14" s="210">
        <v>8448.2999999999993</v>
      </c>
      <c r="D14" s="211" t="e">
        <f t="shared" si="0"/>
        <v>#DIV/0!</v>
      </c>
    </row>
    <row r="15" spans="1:4">
      <c r="A15" s="209" t="s">
        <v>17</v>
      </c>
      <c r="B15" s="210">
        <v>6</v>
      </c>
      <c r="C15" s="210">
        <v>3430.7</v>
      </c>
      <c r="D15" s="211" t="e">
        <f t="shared" si="0"/>
        <v>#DIV/0!</v>
      </c>
    </row>
    <row r="16" spans="1:4">
      <c r="A16" s="209" t="s">
        <v>18</v>
      </c>
      <c r="B16" s="210">
        <v>5</v>
      </c>
      <c r="C16" s="210">
        <v>2042.2</v>
      </c>
      <c r="D16" s="211" t="e">
        <f t="shared" si="0"/>
        <v>#DIV/0!</v>
      </c>
    </row>
    <row r="17" spans="1:4">
      <c r="A17" s="209" t="s">
        <v>19</v>
      </c>
      <c r="B17" s="210">
        <v>5</v>
      </c>
      <c r="C17" s="210">
        <v>2521.6999999999998</v>
      </c>
      <c r="D17" s="211" t="e">
        <f t="shared" si="0"/>
        <v>#DIV/0!</v>
      </c>
    </row>
    <row r="18" spans="1:4">
      <c r="A18" s="209" t="s">
        <v>20</v>
      </c>
      <c r="B18" s="210">
        <v>6</v>
      </c>
      <c r="C18" s="210">
        <v>3577.3</v>
      </c>
      <c r="D18" s="211" t="e">
        <f t="shared" si="0"/>
        <v>#DIV/0!</v>
      </c>
    </row>
    <row r="19" spans="1:4">
      <c r="A19" s="209" t="s">
        <v>21</v>
      </c>
      <c r="B19" s="210">
        <v>5</v>
      </c>
      <c r="C19" s="210">
        <v>10057.5</v>
      </c>
      <c r="D19" s="211" t="e">
        <f t="shared" si="0"/>
        <v>#DIV/0!</v>
      </c>
    </row>
    <row r="20" spans="1:4">
      <c r="A20" s="209" t="s">
        <v>29</v>
      </c>
      <c r="B20" s="210">
        <v>3</v>
      </c>
      <c r="C20" s="210">
        <v>5498.7</v>
      </c>
      <c r="D20" s="211" t="e">
        <f t="shared" si="0"/>
        <v>#DIV/0!</v>
      </c>
    </row>
    <row r="21" spans="1:4">
      <c r="A21" s="209" t="s">
        <v>23</v>
      </c>
      <c r="B21" s="210">
        <v>6</v>
      </c>
      <c r="C21" s="210">
        <v>5866.3</v>
      </c>
      <c r="D21" s="211" t="e">
        <f t="shared" si="0"/>
        <v>#DIV/0!</v>
      </c>
    </row>
    <row r="22" spans="1:4">
      <c r="A22" s="209" t="s">
        <v>306</v>
      </c>
      <c r="B22" s="210">
        <v>4</v>
      </c>
      <c r="C22" s="210">
        <v>8735.2999999999993</v>
      </c>
      <c r="D22" s="211" t="e">
        <f t="shared" si="0"/>
        <v>#DIV/0!</v>
      </c>
    </row>
    <row r="23" spans="1:4">
      <c r="A23" s="209" t="s">
        <v>25</v>
      </c>
      <c r="B23" s="210">
        <v>7</v>
      </c>
      <c r="C23" s="210">
        <v>7451.6</v>
      </c>
      <c r="D23" s="211" t="e">
        <f t="shared" si="0"/>
        <v>#DIV/0!</v>
      </c>
    </row>
    <row r="24" spans="1:4">
      <c r="A24" s="209" t="s">
        <v>26</v>
      </c>
      <c r="B24" s="210">
        <v>5</v>
      </c>
      <c r="C24" s="210">
        <v>4487.5</v>
      </c>
      <c r="D24" s="211" t="e">
        <f t="shared" si="0"/>
        <v>#DIV/0!</v>
      </c>
    </row>
    <row r="25" spans="1:4">
      <c r="A25" s="209" t="s">
        <v>307</v>
      </c>
      <c r="B25" s="210">
        <v>4</v>
      </c>
      <c r="C25" s="210">
        <v>2053.6</v>
      </c>
      <c r="D25" s="211" t="e">
        <f t="shared" si="0"/>
        <v>#DIV/0!</v>
      </c>
    </row>
    <row r="26" spans="1:4">
      <c r="A26" s="209" t="s">
        <v>30</v>
      </c>
      <c r="B26" s="210">
        <v>2</v>
      </c>
      <c r="C26" s="210">
        <v>911.4</v>
      </c>
      <c r="D26" s="211" t="e">
        <f t="shared" si="0"/>
        <v>#DIV/0!</v>
      </c>
    </row>
    <row r="27" spans="1:4">
      <c r="A27" s="209" t="s">
        <v>31</v>
      </c>
      <c r="B27" s="210">
        <v>13</v>
      </c>
      <c r="C27" s="210">
        <v>102.9</v>
      </c>
      <c r="D27" s="211" t="e">
        <f t="shared" si="0"/>
        <v>#DIV/0!</v>
      </c>
    </row>
    <row r="28" spans="1:4">
      <c r="A28" s="209" t="s">
        <v>28</v>
      </c>
      <c r="B28" s="210">
        <v>5</v>
      </c>
      <c r="C28" s="210">
        <v>4694.3999999999996</v>
      </c>
      <c r="D28" s="211" t="e">
        <f t="shared" si="0"/>
        <v>#DIV/0!</v>
      </c>
    </row>
    <row r="29" spans="1:4">
      <c r="A29" s="209" t="s">
        <v>99</v>
      </c>
      <c r="B29" s="210">
        <v>2</v>
      </c>
      <c r="C29" s="210">
        <v>5408.3</v>
      </c>
      <c r="D29" s="211" t="e">
        <f t="shared" si="0"/>
        <v>#DIV/0!</v>
      </c>
    </row>
    <row r="30" spans="1:4" ht="13.5" thickBot="1">
      <c r="A30" s="212" t="s">
        <v>32</v>
      </c>
      <c r="B30" s="213">
        <v>125</v>
      </c>
      <c r="C30" s="213">
        <v>101539.8</v>
      </c>
      <c r="D30" s="214" t="e">
        <f>C30/F30</f>
        <v>#DIV/0!</v>
      </c>
    </row>
    <row r="31" spans="1:4" ht="13.5" thickTop="1"/>
  </sheetData>
  <mergeCells count="2">
    <mergeCell ref="A1:D1"/>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I47"/>
  <sheetViews>
    <sheetView topLeftCell="A25" workbookViewId="0">
      <selection activeCell="K7" sqref="K7"/>
    </sheetView>
  </sheetViews>
  <sheetFormatPr defaultRowHeight="12.75"/>
  <cols>
    <col min="1" max="1" width="15.28515625" customWidth="1"/>
    <col min="2" max="3" width="10.28515625" customWidth="1"/>
    <col min="5" max="6" width="10.42578125" customWidth="1"/>
    <col min="8" max="9" width="9.42578125" customWidth="1"/>
  </cols>
  <sheetData>
    <row r="1" spans="1:9">
      <c r="A1" s="298" t="s">
        <v>308</v>
      </c>
      <c r="B1" s="298"/>
      <c r="C1" s="298"/>
      <c r="D1" s="298"/>
      <c r="E1" s="298"/>
      <c r="F1" s="298"/>
      <c r="G1" s="298"/>
      <c r="H1" s="298"/>
      <c r="I1" s="298"/>
    </row>
    <row r="2" spans="1:9">
      <c r="A2" s="215"/>
      <c r="B2" s="215"/>
      <c r="C2" s="215"/>
      <c r="D2" s="215"/>
      <c r="E2" s="215"/>
      <c r="F2" s="215"/>
      <c r="G2" s="215"/>
      <c r="H2" s="215"/>
      <c r="I2" s="215"/>
    </row>
    <row r="3" spans="1:9" ht="13.5" thickBot="1">
      <c r="A3" s="216"/>
      <c r="B3" s="216"/>
      <c r="C3" s="216"/>
      <c r="D3" s="216"/>
      <c r="E3" s="216"/>
      <c r="F3" s="311" t="s">
        <v>309</v>
      </c>
      <c r="G3" s="311"/>
      <c r="H3" s="311"/>
      <c r="I3" s="311"/>
    </row>
    <row r="4" spans="1:9" ht="13.5" thickBot="1">
      <c r="A4" s="312" t="s">
        <v>310</v>
      </c>
      <c r="B4" s="304">
        <v>2013</v>
      </c>
      <c r="C4" s="304"/>
      <c r="D4" s="304"/>
      <c r="E4" s="304">
        <v>2014</v>
      </c>
      <c r="F4" s="304"/>
      <c r="G4" s="304"/>
      <c r="H4" s="304" t="s">
        <v>311</v>
      </c>
      <c r="I4" s="304"/>
    </row>
    <row r="5" spans="1:9" ht="26.25" thickBot="1">
      <c r="A5" s="313"/>
      <c r="B5" s="217" t="s">
        <v>312</v>
      </c>
      <c r="C5" s="217" t="s">
        <v>313</v>
      </c>
      <c r="D5" s="217" t="s">
        <v>7</v>
      </c>
      <c r="E5" s="217" t="s">
        <v>312</v>
      </c>
      <c r="F5" s="217" t="s">
        <v>313</v>
      </c>
      <c r="G5" s="217" t="s">
        <v>7</v>
      </c>
      <c r="H5" s="218" t="s">
        <v>312</v>
      </c>
      <c r="I5" s="217" t="s">
        <v>313</v>
      </c>
    </row>
    <row r="6" spans="1:9">
      <c r="A6" s="219" t="s">
        <v>314</v>
      </c>
      <c r="B6" s="220">
        <v>11940353.4</v>
      </c>
      <c r="C6" s="220">
        <v>14541186.5</v>
      </c>
      <c r="D6" s="220">
        <v>121.78187707576559</v>
      </c>
      <c r="E6" s="220">
        <f>SUM(E7:E30)</f>
        <v>17983037.600000001</v>
      </c>
      <c r="F6" s="220">
        <f>SUM(F7:F30)</f>
        <v>14943728.199999999</v>
      </c>
      <c r="G6" s="220">
        <f>(F6/E6*100)</f>
        <v>83.099021046366488</v>
      </c>
      <c r="H6" s="220">
        <f>(E6-B6)</f>
        <v>6042684.2000000011</v>
      </c>
      <c r="I6" s="220">
        <f>(F6-C6)</f>
        <v>402541.69999999925</v>
      </c>
    </row>
    <row r="7" spans="1:9">
      <c r="A7" s="221" t="s">
        <v>8</v>
      </c>
      <c r="B7" s="222">
        <v>189823.9</v>
      </c>
      <c r="C7" s="222">
        <v>234203.3</v>
      </c>
      <c r="D7" s="222">
        <v>123.37924781863612</v>
      </c>
      <c r="E7" s="223">
        <v>300226.90000000002</v>
      </c>
      <c r="F7" s="223">
        <v>217016</v>
      </c>
      <c r="G7" s="223">
        <f>F7/E7*100</f>
        <v>72.283995871122798</v>
      </c>
      <c r="H7" s="223">
        <f t="shared" ref="H7:I30" si="0">(E7-B7)</f>
        <v>110403.00000000003</v>
      </c>
      <c r="I7" s="223">
        <f t="shared" si="0"/>
        <v>-17187.299999999988</v>
      </c>
    </row>
    <row r="8" spans="1:9">
      <c r="A8" s="221" t="s">
        <v>9</v>
      </c>
      <c r="B8" s="222">
        <v>193184.1</v>
      </c>
      <c r="C8" s="222">
        <v>251817.1</v>
      </c>
      <c r="D8" s="222">
        <v>130.35084150300153</v>
      </c>
      <c r="E8" s="223">
        <v>317348.59999999998</v>
      </c>
      <c r="F8" s="223">
        <v>252028.6</v>
      </c>
      <c r="G8" s="223">
        <f t="shared" ref="G8:G30" si="1">F8/E8*100</f>
        <v>79.416956621204577</v>
      </c>
      <c r="H8" s="223">
        <f t="shared" si="0"/>
        <v>124164.49999999997</v>
      </c>
      <c r="I8" s="223">
        <f t="shared" si="0"/>
        <v>211.5</v>
      </c>
    </row>
    <row r="9" spans="1:9">
      <c r="A9" s="221" t="s">
        <v>10</v>
      </c>
      <c r="B9" s="222">
        <v>199198</v>
      </c>
      <c r="C9" s="222">
        <v>268526.8</v>
      </c>
      <c r="D9" s="222">
        <v>134.80396389521982</v>
      </c>
      <c r="E9" s="223">
        <v>337293.2</v>
      </c>
      <c r="F9" s="223">
        <v>258352.7</v>
      </c>
      <c r="G9" s="223">
        <f t="shared" si="1"/>
        <v>76.595881565356194</v>
      </c>
      <c r="H9" s="223">
        <f t="shared" si="0"/>
        <v>138095.20000000001</v>
      </c>
      <c r="I9" s="223">
        <f t="shared" si="0"/>
        <v>-10174.099999999977</v>
      </c>
    </row>
    <row r="10" spans="1:9">
      <c r="A10" s="221" t="s">
        <v>11</v>
      </c>
      <c r="B10" s="222">
        <v>205247.3</v>
      </c>
      <c r="C10" s="222">
        <v>224915.1</v>
      </c>
      <c r="D10" s="222">
        <v>109.58248902665224</v>
      </c>
      <c r="E10" s="223">
        <v>361856.5</v>
      </c>
      <c r="F10" s="223">
        <v>253075.6</v>
      </c>
      <c r="G10" s="223">
        <f t="shared" si="1"/>
        <v>69.938110825700235</v>
      </c>
      <c r="H10" s="223">
        <f t="shared" si="0"/>
        <v>156609.20000000001</v>
      </c>
      <c r="I10" s="223">
        <f t="shared" si="0"/>
        <v>28160.5</v>
      </c>
    </row>
    <row r="11" spans="1:9">
      <c r="A11" s="221" t="s">
        <v>12</v>
      </c>
      <c r="B11" s="222">
        <v>276063.7</v>
      </c>
      <c r="C11" s="222">
        <v>363081.6</v>
      </c>
      <c r="D11" s="222">
        <v>131.52094969385689</v>
      </c>
      <c r="E11" s="223">
        <v>470515.3</v>
      </c>
      <c r="F11" s="223">
        <v>320667</v>
      </c>
      <c r="G11" s="223">
        <f t="shared" si="1"/>
        <v>68.152300254635705</v>
      </c>
      <c r="H11" s="223">
        <f t="shared" si="0"/>
        <v>194451.59999999998</v>
      </c>
      <c r="I11" s="223">
        <f t="shared" si="0"/>
        <v>-42414.599999999977</v>
      </c>
    </row>
    <row r="12" spans="1:9">
      <c r="A12" s="221" t="s">
        <v>13</v>
      </c>
      <c r="B12" s="222">
        <v>287260.2</v>
      </c>
      <c r="C12" s="222">
        <v>352841.6</v>
      </c>
      <c r="D12" s="222">
        <v>122.82996391424916</v>
      </c>
      <c r="E12" s="223">
        <v>431144.5</v>
      </c>
      <c r="F12" s="223">
        <v>372964.6</v>
      </c>
      <c r="G12" s="223">
        <f t="shared" si="1"/>
        <v>86.505707483221968</v>
      </c>
      <c r="H12" s="223">
        <f t="shared" si="0"/>
        <v>143884.29999999999</v>
      </c>
      <c r="I12" s="223">
        <f t="shared" si="0"/>
        <v>20123</v>
      </c>
    </row>
    <row r="13" spans="1:9">
      <c r="A13" s="221" t="s">
        <v>14</v>
      </c>
      <c r="B13" s="222">
        <v>273816.2</v>
      </c>
      <c r="C13" s="222">
        <v>357502.2</v>
      </c>
      <c r="D13" s="222">
        <v>130.56283740699052</v>
      </c>
      <c r="E13" s="223">
        <v>418714.2</v>
      </c>
      <c r="F13" s="223">
        <v>374864.6</v>
      </c>
      <c r="G13" s="223">
        <f t="shared" si="1"/>
        <v>89.527558415740373</v>
      </c>
      <c r="H13" s="223">
        <f t="shared" si="0"/>
        <v>144898</v>
      </c>
      <c r="I13" s="223">
        <f t="shared" si="0"/>
        <v>17362.399999999965</v>
      </c>
    </row>
    <row r="14" spans="1:9">
      <c r="A14" s="221" t="s">
        <v>15</v>
      </c>
      <c r="B14" s="222">
        <v>258220.6</v>
      </c>
      <c r="C14" s="222">
        <v>350017.5</v>
      </c>
      <c r="D14" s="222">
        <v>135.54979734382152</v>
      </c>
      <c r="E14" s="223">
        <v>373654.5</v>
      </c>
      <c r="F14" s="223">
        <v>335281.40000000002</v>
      </c>
      <c r="G14" s="223">
        <f t="shared" si="1"/>
        <v>89.730325742095985</v>
      </c>
      <c r="H14" s="223">
        <f t="shared" si="0"/>
        <v>115433.9</v>
      </c>
      <c r="I14" s="223">
        <f t="shared" si="0"/>
        <v>-14736.099999999977</v>
      </c>
    </row>
    <row r="15" spans="1:9" ht="25.5">
      <c r="A15" s="221" t="s">
        <v>98</v>
      </c>
      <c r="B15" s="222">
        <v>226556.3</v>
      </c>
      <c r="C15" s="222">
        <v>310180.3</v>
      </c>
      <c r="D15" s="222">
        <v>136.9109135345166</v>
      </c>
      <c r="E15" s="223">
        <v>405461.2</v>
      </c>
      <c r="F15" s="223">
        <v>280910.90000000002</v>
      </c>
      <c r="G15" s="223">
        <f t="shared" si="1"/>
        <v>69.281820307343835</v>
      </c>
      <c r="H15" s="223">
        <f t="shared" si="0"/>
        <v>178904.90000000002</v>
      </c>
      <c r="I15" s="223">
        <f t="shared" si="0"/>
        <v>-29269.399999999965</v>
      </c>
    </row>
    <row r="16" spans="1:9">
      <c r="A16" s="221" t="s">
        <v>17</v>
      </c>
      <c r="B16" s="222">
        <v>399161.5</v>
      </c>
      <c r="C16" s="222">
        <v>514001.9</v>
      </c>
      <c r="D16" s="222">
        <v>128.7704099719036</v>
      </c>
      <c r="E16" s="223">
        <v>610843.69999999995</v>
      </c>
      <c r="F16" s="223">
        <v>524021.5</v>
      </c>
      <c r="G16" s="223">
        <f t="shared" si="1"/>
        <v>85.786511344882499</v>
      </c>
      <c r="H16" s="223">
        <f t="shared" si="0"/>
        <v>211682.19999999995</v>
      </c>
      <c r="I16" s="223">
        <f t="shared" si="0"/>
        <v>10019.599999999977</v>
      </c>
    </row>
    <row r="17" spans="1:9">
      <c r="A17" s="221" t="s">
        <v>18</v>
      </c>
      <c r="B17" s="222">
        <v>216959.8</v>
      </c>
      <c r="C17" s="222">
        <v>304603.7</v>
      </c>
      <c r="D17" s="222">
        <v>140.39637757778169</v>
      </c>
      <c r="E17" s="223">
        <v>362708.7</v>
      </c>
      <c r="F17" s="223">
        <v>290508.5</v>
      </c>
      <c r="G17" s="223">
        <f t="shared" si="1"/>
        <v>80.0941637187087</v>
      </c>
      <c r="H17" s="223">
        <f t="shared" si="0"/>
        <v>145748.90000000002</v>
      </c>
      <c r="I17" s="223">
        <f t="shared" si="0"/>
        <v>-14095.200000000012</v>
      </c>
    </row>
    <row r="18" spans="1:9">
      <c r="A18" s="221" t="s">
        <v>19</v>
      </c>
      <c r="B18" s="222">
        <v>209113</v>
      </c>
      <c r="C18" s="222">
        <v>264883.59999999998</v>
      </c>
      <c r="D18" s="222">
        <v>126.67007790046529</v>
      </c>
      <c r="E18" s="223">
        <v>344620.1</v>
      </c>
      <c r="F18" s="223">
        <v>258862.5</v>
      </c>
      <c r="G18" s="223">
        <f t="shared" si="1"/>
        <v>75.115322640786204</v>
      </c>
      <c r="H18" s="223">
        <f t="shared" si="0"/>
        <v>135507.09999999998</v>
      </c>
      <c r="I18" s="223">
        <f t="shared" si="0"/>
        <v>-6021.0999999999767</v>
      </c>
    </row>
    <row r="19" spans="1:9">
      <c r="A19" s="221" t="s">
        <v>20</v>
      </c>
      <c r="B19" s="222">
        <v>193335.3</v>
      </c>
      <c r="C19" s="222">
        <v>208340.3</v>
      </c>
      <c r="D19" s="222">
        <v>107.76112794714675</v>
      </c>
      <c r="E19" s="223">
        <v>317643.3</v>
      </c>
      <c r="F19" s="223">
        <v>242099.9</v>
      </c>
      <c r="G19" s="223">
        <f t="shared" si="1"/>
        <v>76.21753709270746</v>
      </c>
      <c r="H19" s="223">
        <f t="shared" si="0"/>
        <v>124308</v>
      </c>
      <c r="I19" s="223">
        <f t="shared" si="0"/>
        <v>33759.600000000006</v>
      </c>
    </row>
    <row r="20" spans="1:9">
      <c r="A20" s="221" t="s">
        <v>21</v>
      </c>
      <c r="B20" s="222">
        <v>244480.3</v>
      </c>
      <c r="C20" s="222">
        <v>337529.3</v>
      </c>
      <c r="D20" s="222">
        <v>138.05991730213029</v>
      </c>
      <c r="E20" s="223">
        <v>446482</v>
      </c>
      <c r="F20" s="223">
        <v>351255.8</v>
      </c>
      <c r="G20" s="223">
        <f t="shared" si="1"/>
        <v>78.671883748952922</v>
      </c>
      <c r="H20" s="223">
        <f t="shared" si="0"/>
        <v>202001.7</v>
      </c>
      <c r="I20" s="223">
        <f t="shared" si="0"/>
        <v>13726.5</v>
      </c>
    </row>
    <row r="21" spans="1:9">
      <c r="A21" s="221" t="s">
        <v>315</v>
      </c>
      <c r="B21" s="222">
        <v>175517.9</v>
      </c>
      <c r="C21" s="222">
        <v>222613.8</v>
      </c>
      <c r="D21" s="222">
        <v>126.83253388970583</v>
      </c>
      <c r="E21" s="223">
        <v>299435.5</v>
      </c>
      <c r="F21" s="223">
        <v>224963.5</v>
      </c>
      <c r="G21" s="223">
        <f t="shared" si="1"/>
        <v>75.129201447390173</v>
      </c>
      <c r="H21" s="223">
        <f t="shared" si="0"/>
        <v>123917.6</v>
      </c>
      <c r="I21" s="223">
        <f t="shared" si="0"/>
        <v>2349.7000000000116</v>
      </c>
    </row>
    <row r="22" spans="1:9">
      <c r="A22" s="221" t="s">
        <v>30</v>
      </c>
      <c r="B22" s="222">
        <v>233471.5</v>
      </c>
      <c r="C22" s="222">
        <v>311152.8</v>
      </c>
      <c r="D22" s="222">
        <v>133.272283769111</v>
      </c>
      <c r="E22" s="223">
        <v>384813.3</v>
      </c>
      <c r="F22" s="223">
        <v>306515.7</v>
      </c>
      <c r="G22" s="223">
        <f t="shared" si="1"/>
        <v>79.653094110832455</v>
      </c>
      <c r="H22" s="223">
        <f t="shared" si="0"/>
        <v>151341.79999999999</v>
      </c>
      <c r="I22" s="223">
        <f t="shared" si="0"/>
        <v>-4637.0999999999767</v>
      </c>
    </row>
    <row r="23" spans="1:9">
      <c r="A23" s="221" t="s">
        <v>99</v>
      </c>
      <c r="B23" s="222">
        <v>168942.4</v>
      </c>
      <c r="C23" s="222">
        <v>187167.2</v>
      </c>
      <c r="D23" s="222">
        <v>110.78758203979582</v>
      </c>
      <c r="E23" s="223">
        <v>243032.6</v>
      </c>
      <c r="F23" s="223">
        <v>205731.9</v>
      </c>
      <c r="G23" s="223">
        <f t="shared" si="1"/>
        <v>84.651976730693733</v>
      </c>
      <c r="H23" s="223">
        <f t="shared" si="0"/>
        <v>74090.200000000012</v>
      </c>
      <c r="I23" s="223">
        <f t="shared" si="0"/>
        <v>18564.699999999983</v>
      </c>
    </row>
    <row r="24" spans="1:9">
      <c r="A24" s="221" t="s">
        <v>316</v>
      </c>
      <c r="B24" s="222">
        <v>260668.2</v>
      </c>
      <c r="C24" s="222">
        <v>347565</v>
      </c>
      <c r="D24" s="222">
        <v>133.33617219131446</v>
      </c>
      <c r="E24" s="223">
        <v>443159.7</v>
      </c>
      <c r="F24" s="223">
        <v>354258.6</v>
      </c>
      <c r="G24" s="223">
        <f t="shared" si="1"/>
        <v>79.939263430316416</v>
      </c>
      <c r="H24" s="223">
        <f t="shared" si="0"/>
        <v>182491.5</v>
      </c>
      <c r="I24" s="223">
        <f t="shared" si="0"/>
        <v>6693.5999999999767</v>
      </c>
    </row>
    <row r="25" spans="1:9">
      <c r="A25" s="221" t="s">
        <v>317</v>
      </c>
      <c r="B25" s="222">
        <v>178178.5</v>
      </c>
      <c r="C25" s="222">
        <v>194961.2</v>
      </c>
      <c r="D25" s="222">
        <v>109.41903765044604</v>
      </c>
      <c r="E25" s="223">
        <v>285481.09999999998</v>
      </c>
      <c r="F25" s="223">
        <v>223313.1</v>
      </c>
      <c r="G25" s="223">
        <f t="shared" si="1"/>
        <v>78.223427049986867</v>
      </c>
      <c r="H25" s="223">
        <f t="shared" si="0"/>
        <v>107302.59999999998</v>
      </c>
      <c r="I25" s="223">
        <f t="shared" si="0"/>
        <v>28351.899999999994</v>
      </c>
    </row>
    <row r="26" spans="1:9">
      <c r="A26" s="221" t="s">
        <v>25</v>
      </c>
      <c r="B26" s="222">
        <v>321197.40000000002</v>
      </c>
      <c r="C26" s="222">
        <v>403304.4</v>
      </c>
      <c r="D26" s="222">
        <v>125.56278475479566</v>
      </c>
      <c r="E26" s="223">
        <v>506571.4</v>
      </c>
      <c r="F26" s="223">
        <v>397550.7</v>
      </c>
      <c r="G26" s="223">
        <f t="shared" si="1"/>
        <v>78.478710010079524</v>
      </c>
      <c r="H26" s="223">
        <f t="shared" si="0"/>
        <v>185374</v>
      </c>
      <c r="I26" s="223">
        <f t="shared" si="0"/>
        <v>-5753.7000000000116</v>
      </c>
    </row>
    <row r="27" spans="1:9" ht="25.5">
      <c r="A27" s="221" t="s">
        <v>318</v>
      </c>
      <c r="B27" s="222">
        <v>191216.7</v>
      </c>
      <c r="C27" s="222">
        <v>242284.4</v>
      </c>
      <c r="D27" s="222">
        <v>126.70671546993542</v>
      </c>
      <c r="E27" s="223">
        <v>313384.5</v>
      </c>
      <c r="F27" s="223">
        <v>254056.9</v>
      </c>
      <c r="G27" s="223">
        <f t="shared" si="1"/>
        <v>81.068751007149359</v>
      </c>
      <c r="H27" s="223">
        <f t="shared" si="0"/>
        <v>122167.79999999999</v>
      </c>
      <c r="I27" s="223">
        <f t="shared" si="0"/>
        <v>11772.5</v>
      </c>
    </row>
    <row r="28" spans="1:9">
      <c r="A28" s="221" t="s">
        <v>319</v>
      </c>
      <c r="B28" s="222">
        <v>207509.2</v>
      </c>
      <c r="C28" s="222">
        <v>226629.9</v>
      </c>
      <c r="D28" s="222">
        <v>109.21438663924296</v>
      </c>
      <c r="E28" s="223">
        <v>338057</v>
      </c>
      <c r="F28" s="223">
        <v>272885.7</v>
      </c>
      <c r="G28" s="223">
        <f t="shared" si="1"/>
        <v>80.721801353026265</v>
      </c>
      <c r="H28" s="223">
        <f t="shared" si="0"/>
        <v>130547.79999999999</v>
      </c>
      <c r="I28" s="223">
        <f t="shared" si="0"/>
        <v>46255.800000000017</v>
      </c>
    </row>
    <row r="29" spans="1:9">
      <c r="A29" s="221" t="s">
        <v>28</v>
      </c>
      <c r="B29" s="222">
        <v>214446.2</v>
      </c>
      <c r="C29" s="222">
        <v>242958.7</v>
      </c>
      <c r="D29" s="222">
        <v>113.29587560889398</v>
      </c>
      <c r="E29" s="223">
        <v>294587.7</v>
      </c>
      <c r="F29" s="223">
        <v>260970.3</v>
      </c>
      <c r="G29" s="223">
        <f t="shared" si="1"/>
        <v>88.588321915680794</v>
      </c>
      <c r="H29" s="223">
        <f t="shared" si="0"/>
        <v>80141.5</v>
      </c>
      <c r="I29" s="223">
        <f t="shared" si="0"/>
        <v>18011.599999999977</v>
      </c>
    </row>
    <row r="30" spans="1:9" ht="13.5" thickBot="1">
      <c r="A30" s="224" t="s">
        <v>31</v>
      </c>
      <c r="B30" s="225">
        <v>6616785.2000000002</v>
      </c>
      <c r="C30" s="225">
        <v>7820104.7999999998</v>
      </c>
      <c r="D30" s="225">
        <v>118.18586464012766</v>
      </c>
      <c r="E30" s="226">
        <v>9376002.0999999996</v>
      </c>
      <c r="F30" s="226">
        <v>8111572.2000000002</v>
      </c>
      <c r="G30" s="226">
        <f t="shared" si="1"/>
        <v>86.514189240635957</v>
      </c>
      <c r="H30" s="226">
        <f t="shared" si="0"/>
        <v>2759216.8999999994</v>
      </c>
      <c r="I30" s="226">
        <f t="shared" si="0"/>
        <v>291467.40000000037</v>
      </c>
    </row>
    <row r="31" spans="1:9">
      <c r="A31" s="227"/>
      <c r="B31" s="227"/>
      <c r="C31" s="227"/>
      <c r="D31" s="227"/>
      <c r="E31" s="227"/>
      <c r="F31" s="227"/>
      <c r="G31" s="227"/>
      <c r="H31" s="227"/>
      <c r="I31" s="227"/>
    </row>
    <row r="32" spans="1:9">
      <c r="A32" s="228"/>
      <c r="B32" s="228"/>
      <c r="C32" s="228"/>
      <c r="D32" s="228"/>
      <c r="E32" s="228"/>
      <c r="F32" s="228"/>
      <c r="G32" s="228"/>
      <c r="H32" s="228"/>
      <c r="I32" s="228"/>
    </row>
    <row r="33" spans="1:9">
      <c r="A33" s="228"/>
      <c r="B33" s="228"/>
      <c r="C33" s="228"/>
      <c r="D33" s="228"/>
      <c r="E33" s="228"/>
      <c r="F33" s="228"/>
      <c r="G33" s="228"/>
      <c r="H33" s="228"/>
      <c r="I33" s="228"/>
    </row>
    <row r="34" spans="1:9">
      <c r="A34" s="228"/>
      <c r="B34" s="228"/>
      <c r="C34" s="228"/>
      <c r="D34" s="229"/>
      <c r="E34" s="228"/>
      <c r="F34" s="228"/>
      <c r="G34" s="228"/>
      <c r="H34" s="228"/>
      <c r="I34" s="228"/>
    </row>
    <row r="35" spans="1:9">
      <c r="A35" s="228"/>
      <c r="B35" s="228"/>
      <c r="C35" s="228"/>
      <c r="D35" s="229"/>
      <c r="E35" s="228"/>
      <c r="F35" s="228"/>
      <c r="G35" s="228"/>
      <c r="H35" s="228"/>
      <c r="I35" s="228"/>
    </row>
    <row r="36" spans="1:9">
      <c r="A36" s="228"/>
      <c r="B36" s="228"/>
      <c r="C36" s="228"/>
      <c r="D36" s="228"/>
      <c r="E36" s="228"/>
      <c r="F36" s="228"/>
      <c r="G36" s="228"/>
      <c r="H36" s="228"/>
      <c r="I36" s="228"/>
    </row>
    <row r="37" spans="1:9">
      <c r="A37" s="228"/>
      <c r="B37" s="228"/>
      <c r="C37" s="228"/>
      <c r="D37" s="228"/>
      <c r="E37" s="228"/>
      <c r="F37" s="228"/>
      <c r="G37" s="228"/>
      <c r="H37" s="228"/>
      <c r="I37" s="228"/>
    </row>
    <row r="38" spans="1:9">
      <c r="A38" s="228"/>
      <c r="B38" s="228"/>
      <c r="C38" s="228"/>
      <c r="D38" s="228"/>
      <c r="E38" s="228"/>
      <c r="F38" s="228"/>
      <c r="G38" s="228"/>
      <c r="H38" s="228"/>
      <c r="I38" s="228"/>
    </row>
    <row r="39" spans="1:9">
      <c r="A39" s="228"/>
      <c r="B39" s="228"/>
      <c r="C39" s="228"/>
      <c r="D39" s="228"/>
      <c r="E39" s="228"/>
      <c r="F39" s="228"/>
      <c r="G39" s="228"/>
      <c r="H39" s="228"/>
      <c r="I39" s="228"/>
    </row>
    <row r="40" spans="1:9">
      <c r="A40" s="228"/>
      <c r="B40" s="228"/>
      <c r="C40" s="228"/>
      <c r="D40" s="228"/>
      <c r="E40" s="228"/>
      <c r="F40" s="228"/>
      <c r="G40" s="228"/>
      <c r="H40" s="228"/>
      <c r="I40" s="228"/>
    </row>
    <row r="41" spans="1:9">
      <c r="A41" s="228"/>
      <c r="B41" s="228"/>
      <c r="C41" s="228">
        <v>2013</v>
      </c>
      <c r="D41" s="228">
        <v>2014</v>
      </c>
      <c r="E41" s="228"/>
      <c r="F41" s="228"/>
      <c r="G41" s="228"/>
      <c r="H41" s="228"/>
      <c r="I41" s="228"/>
    </row>
    <row r="42" spans="1:9" ht="13.5" thickBot="1">
      <c r="A42" s="228"/>
      <c r="B42" s="228" t="s">
        <v>320</v>
      </c>
      <c r="C42" s="230">
        <v>11940353.4</v>
      </c>
      <c r="D42" s="230">
        <v>17983037.600000001</v>
      </c>
      <c r="E42" s="228"/>
      <c r="F42" s="228"/>
      <c r="G42" s="228"/>
      <c r="H42" s="228"/>
      <c r="I42" s="228"/>
    </row>
    <row r="43" spans="1:9" ht="13.5" thickBot="1">
      <c r="A43" s="228"/>
      <c r="B43" s="228" t="s">
        <v>321</v>
      </c>
      <c r="C43" s="230">
        <v>14541186.5</v>
      </c>
      <c r="D43" s="231">
        <v>14943728.199999999</v>
      </c>
      <c r="E43" s="228"/>
      <c r="F43" s="228"/>
      <c r="G43" s="228"/>
      <c r="H43" s="228"/>
      <c r="I43" s="228"/>
    </row>
    <row r="44" spans="1:9">
      <c r="A44" s="228"/>
      <c r="B44" s="228"/>
      <c r="C44" s="228"/>
      <c r="D44" s="228"/>
      <c r="E44" s="228"/>
      <c r="F44" s="228"/>
      <c r="G44" s="228"/>
      <c r="H44" s="228"/>
      <c r="I44" s="228"/>
    </row>
    <row r="45" spans="1:9">
      <c r="A45" s="228"/>
      <c r="B45" s="228"/>
      <c r="C45" s="228"/>
      <c r="D45" s="228"/>
      <c r="E45" s="228"/>
      <c r="F45" s="228"/>
      <c r="G45" s="228"/>
      <c r="H45" s="228"/>
      <c r="I45" s="228"/>
    </row>
    <row r="46" spans="1:9">
      <c r="A46" s="228"/>
      <c r="B46" s="228"/>
      <c r="C46" s="228"/>
      <c r="D46" s="228"/>
      <c r="E46" s="228"/>
      <c r="F46" s="228"/>
      <c r="G46" s="228"/>
      <c r="H46" s="228"/>
      <c r="I46" s="228"/>
    </row>
    <row r="47" spans="1:9">
      <c r="A47" s="228"/>
      <c r="B47" s="228"/>
      <c r="C47" s="228"/>
      <c r="D47" s="228"/>
      <c r="E47" s="228"/>
      <c r="F47" s="228"/>
      <c r="G47" s="228"/>
      <c r="H47" s="228"/>
      <c r="I47" s="228"/>
    </row>
  </sheetData>
  <mergeCells count="6">
    <mergeCell ref="A1:I1"/>
    <mergeCell ref="F3:I3"/>
    <mergeCell ref="A4:A5"/>
    <mergeCell ref="B4:D4"/>
    <mergeCell ref="E4:G4"/>
    <mergeCell ref="H4:I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D31"/>
  <sheetViews>
    <sheetView topLeftCell="A22" workbookViewId="0">
      <selection activeCell="G6" sqref="G6"/>
    </sheetView>
  </sheetViews>
  <sheetFormatPr defaultRowHeight="12.75"/>
  <cols>
    <col min="1" max="1" width="20.85546875" customWidth="1"/>
    <col min="2" max="3" width="16" customWidth="1"/>
    <col min="4" max="4" width="16.5703125" customWidth="1"/>
  </cols>
  <sheetData>
    <row r="1" spans="1:4">
      <c r="A1" s="314" t="s">
        <v>322</v>
      </c>
      <c r="B1" s="314"/>
      <c r="C1" s="314"/>
      <c r="D1" s="314"/>
    </row>
    <row r="2" spans="1:4">
      <c r="A2" s="315" t="s">
        <v>323</v>
      </c>
      <c r="B2" s="315"/>
      <c r="C2" s="315"/>
      <c r="D2" s="315"/>
    </row>
    <row r="3" spans="1:4">
      <c r="A3" s="232"/>
      <c r="B3" s="232"/>
      <c r="C3" s="232"/>
      <c r="D3" s="232"/>
    </row>
    <row r="4" spans="1:4">
      <c r="A4" s="239" t="s">
        <v>324</v>
      </c>
      <c r="B4" s="239"/>
      <c r="C4" s="239"/>
      <c r="D4" s="239"/>
    </row>
    <row r="5" spans="1:4">
      <c r="A5" s="316" t="s">
        <v>310</v>
      </c>
      <c r="B5" s="316" t="s">
        <v>325</v>
      </c>
      <c r="C5" s="316" t="s">
        <v>326</v>
      </c>
      <c r="D5" s="316"/>
    </row>
    <row r="6" spans="1:4" ht="38.25">
      <c r="A6" s="316"/>
      <c r="B6" s="316"/>
      <c r="C6" s="240" t="s">
        <v>327</v>
      </c>
      <c r="D6" s="240" t="s">
        <v>328</v>
      </c>
    </row>
    <row r="7" spans="1:4">
      <c r="A7" s="219" t="s">
        <v>314</v>
      </c>
      <c r="B7" s="233">
        <f>SUM(B8:B31)</f>
        <v>595899.9</v>
      </c>
      <c r="C7" s="233">
        <f>SUM(C8:C31)</f>
        <v>178814.59999999998</v>
      </c>
      <c r="D7" s="233">
        <f>SUM(D8:D31)</f>
        <v>419504.3</v>
      </c>
    </row>
    <row r="8" spans="1:4" ht="19.5" customHeight="1">
      <c r="A8" s="234" t="s">
        <v>8</v>
      </c>
      <c r="B8" s="235">
        <f>SUM(C8:D8)</f>
        <v>2973.9</v>
      </c>
      <c r="C8" s="236"/>
      <c r="D8" s="236">
        <v>2973.9</v>
      </c>
    </row>
    <row r="9" spans="1:4" ht="19.5" customHeight="1">
      <c r="A9" s="234" t="s">
        <v>9</v>
      </c>
      <c r="B9" s="235"/>
      <c r="C9" s="235">
        <v>1532.2</v>
      </c>
      <c r="D9" s="235">
        <v>886.8</v>
      </c>
    </row>
    <row r="10" spans="1:4" ht="19.5" customHeight="1">
      <c r="A10" s="234" t="s">
        <v>10</v>
      </c>
      <c r="B10" s="235">
        <f>SUM(C10:D10)</f>
        <v>191.7</v>
      </c>
      <c r="C10" s="235">
        <v>191.7</v>
      </c>
      <c r="D10" s="235"/>
    </row>
    <row r="11" spans="1:4" ht="19.5" customHeight="1">
      <c r="A11" s="234" t="s">
        <v>11</v>
      </c>
      <c r="B11" s="235">
        <f>(C11+D11)</f>
        <v>3006.5</v>
      </c>
      <c r="C11" s="235">
        <v>6.5</v>
      </c>
      <c r="D11" s="235">
        <v>3000</v>
      </c>
    </row>
    <row r="12" spans="1:4" ht="19.5" customHeight="1">
      <c r="A12" s="234" t="s">
        <v>12</v>
      </c>
      <c r="B12" s="235">
        <f t="shared" ref="B12:B31" si="0">(C12+D12)</f>
        <v>11146.7</v>
      </c>
      <c r="C12" s="235">
        <v>184.7</v>
      </c>
      <c r="D12" s="235">
        <v>10962</v>
      </c>
    </row>
    <row r="13" spans="1:4" ht="19.5" customHeight="1">
      <c r="A13" s="234" t="s">
        <v>13</v>
      </c>
      <c r="B13" s="235">
        <f t="shared" si="0"/>
        <v>3315.7</v>
      </c>
      <c r="C13" s="235">
        <v>230.1</v>
      </c>
      <c r="D13" s="235">
        <v>3085.6</v>
      </c>
    </row>
    <row r="14" spans="1:4" ht="19.5" customHeight="1">
      <c r="A14" s="234" t="s">
        <v>14</v>
      </c>
      <c r="B14" s="235">
        <f t="shared" si="0"/>
        <v>6038.6</v>
      </c>
      <c r="C14" s="235">
        <v>1038.5999999999999</v>
      </c>
      <c r="D14" s="235">
        <v>5000</v>
      </c>
    </row>
    <row r="15" spans="1:4" ht="19.5" customHeight="1">
      <c r="A15" s="234" t="s">
        <v>15</v>
      </c>
      <c r="B15" s="235">
        <f t="shared" si="0"/>
        <v>38.200000000000003</v>
      </c>
      <c r="C15" s="235">
        <v>38.200000000000003</v>
      </c>
      <c r="D15" s="235"/>
    </row>
    <row r="16" spans="1:4" ht="19.5" customHeight="1">
      <c r="A16" s="234" t="s">
        <v>98</v>
      </c>
      <c r="B16" s="235">
        <f t="shared" si="0"/>
        <v>130.6</v>
      </c>
      <c r="C16" s="235">
        <v>130.6</v>
      </c>
      <c r="D16" s="235"/>
    </row>
    <row r="17" spans="1:4" ht="19.5" customHeight="1">
      <c r="A17" s="234" t="s">
        <v>17</v>
      </c>
      <c r="B17" s="235">
        <f t="shared" si="0"/>
        <v>7603.5</v>
      </c>
      <c r="C17" s="235">
        <v>55</v>
      </c>
      <c r="D17" s="235">
        <v>7548.5</v>
      </c>
    </row>
    <row r="18" spans="1:4" ht="19.5" customHeight="1">
      <c r="A18" s="234" t="s">
        <v>18</v>
      </c>
      <c r="B18" s="235">
        <f t="shared" si="0"/>
        <v>460</v>
      </c>
      <c r="C18" s="235">
        <v>460</v>
      </c>
      <c r="D18" s="235"/>
    </row>
    <row r="19" spans="1:4" ht="19.5" customHeight="1">
      <c r="A19" s="234" t="s">
        <v>19</v>
      </c>
      <c r="B19" s="235">
        <f t="shared" si="0"/>
        <v>1999.3999999999999</v>
      </c>
      <c r="C19" s="235">
        <v>10.8</v>
      </c>
      <c r="D19" s="235">
        <v>1988.6</v>
      </c>
    </row>
    <row r="20" spans="1:4" ht="19.5" customHeight="1">
      <c r="A20" s="234" t="s">
        <v>20</v>
      </c>
      <c r="B20" s="235">
        <f t="shared" si="0"/>
        <v>2474.5</v>
      </c>
      <c r="C20" s="235">
        <v>796.8</v>
      </c>
      <c r="D20" s="235">
        <v>1677.7</v>
      </c>
    </row>
    <row r="21" spans="1:4" ht="19.5" customHeight="1">
      <c r="A21" s="234" t="s">
        <v>21</v>
      </c>
      <c r="B21" s="235">
        <f t="shared" si="0"/>
        <v>1482.3000000000002</v>
      </c>
      <c r="C21" s="235">
        <v>818.7</v>
      </c>
      <c r="D21" s="235">
        <v>663.6</v>
      </c>
    </row>
    <row r="22" spans="1:4" ht="19.5" customHeight="1">
      <c r="A22" s="234" t="s">
        <v>315</v>
      </c>
      <c r="B22" s="235">
        <f t="shared" si="0"/>
        <v>5897.4</v>
      </c>
      <c r="C22" s="235">
        <v>1297.4000000000001</v>
      </c>
      <c r="D22" s="235">
        <v>4600</v>
      </c>
    </row>
    <row r="23" spans="1:4" ht="19.5" customHeight="1">
      <c r="A23" s="234" t="s">
        <v>30</v>
      </c>
      <c r="B23" s="235">
        <f t="shared" si="0"/>
        <v>462.7</v>
      </c>
      <c r="C23" s="235">
        <v>462.7</v>
      </c>
      <c r="D23" s="235"/>
    </row>
    <row r="24" spans="1:4" ht="19.5" customHeight="1">
      <c r="A24" s="234" t="s">
        <v>99</v>
      </c>
      <c r="B24" s="235">
        <f t="shared" si="0"/>
        <v>463.1</v>
      </c>
      <c r="C24" s="235">
        <v>291.10000000000002</v>
      </c>
      <c r="D24" s="235">
        <v>172</v>
      </c>
    </row>
    <row r="25" spans="1:4" ht="19.5" customHeight="1">
      <c r="A25" s="234" t="s">
        <v>316</v>
      </c>
      <c r="B25" s="235">
        <f t="shared" si="0"/>
        <v>1260.7</v>
      </c>
      <c r="C25" s="235">
        <v>339.7</v>
      </c>
      <c r="D25" s="235">
        <v>921</v>
      </c>
    </row>
    <row r="26" spans="1:4" ht="19.5" customHeight="1">
      <c r="A26" s="234" t="s">
        <v>317</v>
      </c>
      <c r="B26" s="235">
        <f t="shared" si="0"/>
        <v>8285.7000000000007</v>
      </c>
      <c r="C26" s="235">
        <v>2285.6999999999998</v>
      </c>
      <c r="D26" s="235">
        <v>6000</v>
      </c>
    </row>
    <row r="27" spans="1:4" ht="19.5" customHeight="1">
      <c r="A27" s="234" t="s">
        <v>25</v>
      </c>
      <c r="B27" s="235">
        <f t="shared" si="0"/>
        <v>11400</v>
      </c>
      <c r="C27" s="235"/>
      <c r="D27" s="235">
        <v>11400</v>
      </c>
    </row>
    <row r="28" spans="1:4" ht="19.5" customHeight="1">
      <c r="A28" s="234" t="s">
        <v>318</v>
      </c>
      <c r="B28" s="235">
        <f t="shared" si="0"/>
        <v>3559.1</v>
      </c>
      <c r="C28" s="235">
        <v>59.1</v>
      </c>
      <c r="D28" s="235">
        <v>3500</v>
      </c>
    </row>
    <row r="29" spans="1:4" ht="19.5" customHeight="1">
      <c r="A29" s="234" t="s">
        <v>319</v>
      </c>
      <c r="B29" s="235">
        <f t="shared" si="0"/>
        <v>8.4</v>
      </c>
      <c r="C29" s="235">
        <v>8.4</v>
      </c>
      <c r="D29" s="235"/>
    </row>
    <row r="30" spans="1:4" ht="19.5" customHeight="1">
      <c r="A30" s="234" t="s">
        <v>28</v>
      </c>
      <c r="B30" s="235">
        <f t="shared" si="0"/>
        <v>2479.3000000000002</v>
      </c>
      <c r="C30" s="235">
        <v>1462.8</v>
      </c>
      <c r="D30" s="235">
        <v>1016.5</v>
      </c>
    </row>
    <row r="31" spans="1:4" ht="19.5" customHeight="1" thickBot="1">
      <c r="A31" s="237" t="s">
        <v>31</v>
      </c>
      <c r="B31" s="238">
        <f t="shared" si="0"/>
        <v>521221.89999999997</v>
      </c>
      <c r="C31" s="238">
        <v>167113.79999999999</v>
      </c>
      <c r="D31" s="238">
        <v>354108.1</v>
      </c>
    </row>
  </sheetData>
  <mergeCells count="5">
    <mergeCell ref="A1:D1"/>
    <mergeCell ref="A2:D2"/>
    <mergeCell ref="A5:A6"/>
    <mergeCell ref="B5:B6"/>
    <mergeCell ref="C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E57"/>
  <sheetViews>
    <sheetView topLeftCell="A7" workbookViewId="0">
      <selection activeCell="G33" sqref="G33"/>
    </sheetView>
  </sheetViews>
  <sheetFormatPr defaultRowHeight="12.75"/>
  <cols>
    <col min="1" max="1" width="18.5703125" customWidth="1"/>
    <col min="2" max="2" width="17.28515625" customWidth="1"/>
    <col min="3" max="3" width="13" customWidth="1"/>
    <col min="4" max="4" width="13.28515625" customWidth="1"/>
    <col min="5" max="5" width="14.7109375" customWidth="1"/>
  </cols>
  <sheetData>
    <row r="1" spans="1:5">
      <c r="A1" s="317" t="s">
        <v>329</v>
      </c>
      <c r="B1" s="317"/>
      <c r="C1" s="317"/>
      <c r="D1" s="317"/>
      <c r="E1" s="317"/>
    </row>
    <row r="2" spans="1:5">
      <c r="A2" s="241"/>
      <c r="B2" s="241"/>
      <c r="C2" s="241"/>
      <c r="D2" s="241"/>
      <c r="E2" s="241"/>
    </row>
    <row r="3" spans="1:5">
      <c r="A3" s="318" t="s">
        <v>330</v>
      </c>
      <c r="B3" s="318"/>
      <c r="C3" s="318"/>
      <c r="D3" s="318"/>
      <c r="E3" s="318"/>
    </row>
    <row r="4" spans="1:5">
      <c r="A4" s="242"/>
      <c r="B4" s="243"/>
      <c r="C4" s="243"/>
      <c r="D4" s="243"/>
      <c r="E4" s="243"/>
    </row>
    <row r="5" spans="1:5">
      <c r="A5" s="319" t="s">
        <v>331</v>
      </c>
      <c r="B5" s="321" t="s">
        <v>332</v>
      </c>
      <c r="C5" s="321"/>
      <c r="D5" s="321"/>
      <c r="E5" s="322" t="s">
        <v>333</v>
      </c>
    </row>
    <row r="6" spans="1:5">
      <c r="A6" s="320"/>
      <c r="B6" s="244">
        <v>2012</v>
      </c>
      <c r="C6" s="244">
        <v>2013</v>
      </c>
      <c r="D6" s="244">
        <v>2014</v>
      </c>
      <c r="E6" s="323"/>
    </row>
    <row r="7" spans="1:5">
      <c r="A7" s="245" t="s">
        <v>334</v>
      </c>
      <c r="B7" s="246">
        <v>21280</v>
      </c>
      <c r="C7" s="246">
        <v>18926.8</v>
      </c>
      <c r="D7" s="246">
        <v>15734.1</v>
      </c>
      <c r="E7" s="246">
        <f>(D7/C7*100)</f>
        <v>83.131327007206707</v>
      </c>
    </row>
    <row r="8" spans="1:5">
      <c r="A8" s="245" t="s">
        <v>335</v>
      </c>
      <c r="B8" s="246">
        <v>84</v>
      </c>
      <c r="C8" s="246">
        <v>58</v>
      </c>
      <c r="D8" s="246">
        <v>59.2</v>
      </c>
      <c r="E8" s="246">
        <f>(D8/C8*100)</f>
        <v>102.06896551724138</v>
      </c>
    </row>
    <row r="9" spans="1:5">
      <c r="A9" s="247" t="s">
        <v>336</v>
      </c>
      <c r="B9" s="248">
        <v>277365</v>
      </c>
      <c r="C9" s="248">
        <v>202977</v>
      </c>
      <c r="D9" s="248">
        <v>421810.5</v>
      </c>
      <c r="E9" s="248">
        <f>(D9/C9*100)</f>
        <v>207.81196884376061</v>
      </c>
    </row>
    <row r="10" spans="1:5">
      <c r="A10" s="242"/>
      <c r="B10" s="243"/>
      <c r="C10" s="243"/>
      <c r="D10" s="243"/>
      <c r="E10" s="243"/>
    </row>
    <row r="11" spans="1:5">
      <c r="A11" s="317" t="s">
        <v>337</v>
      </c>
      <c r="B11" s="317"/>
      <c r="C11" s="317"/>
      <c r="D11" s="317"/>
      <c r="E11" s="317"/>
    </row>
    <row r="12" spans="1:5">
      <c r="A12" s="243"/>
      <c r="B12" s="243"/>
      <c r="C12" s="243"/>
      <c r="D12" s="243"/>
      <c r="E12" s="243"/>
    </row>
    <row r="13" spans="1:5">
      <c r="A13" s="328" t="s">
        <v>338</v>
      </c>
      <c r="B13" s="328"/>
      <c r="C13" s="328"/>
      <c r="D13" s="328"/>
      <c r="E13" s="328"/>
    </row>
    <row r="14" spans="1:5">
      <c r="A14" s="249"/>
      <c r="B14" s="249"/>
      <c r="C14" s="249"/>
      <c r="D14" s="249"/>
      <c r="E14" s="249"/>
    </row>
    <row r="15" spans="1:5">
      <c r="A15" s="319" t="s">
        <v>331</v>
      </c>
      <c r="B15" s="321" t="s">
        <v>339</v>
      </c>
      <c r="C15" s="321"/>
      <c r="D15" s="321"/>
      <c r="E15" s="322" t="s">
        <v>333</v>
      </c>
    </row>
    <row r="16" spans="1:5">
      <c r="A16" s="320"/>
      <c r="B16" s="244">
        <v>2012</v>
      </c>
      <c r="C16" s="244">
        <v>2013</v>
      </c>
      <c r="D16" s="244">
        <v>2014</v>
      </c>
      <c r="E16" s="323"/>
    </row>
    <row r="17" spans="1:5">
      <c r="A17" s="245" t="s">
        <v>340</v>
      </c>
      <c r="B17" s="246">
        <v>309284.2</v>
      </c>
      <c r="C17" s="246">
        <v>389246.7</v>
      </c>
      <c r="D17" s="246">
        <v>415803.6</v>
      </c>
      <c r="E17" s="246">
        <f>D17/C17*100</f>
        <v>106.8226397295083</v>
      </c>
    </row>
    <row r="18" spans="1:5">
      <c r="A18" s="245" t="s">
        <v>341</v>
      </c>
      <c r="B18" s="246">
        <v>137129.9</v>
      </c>
      <c r="C18" s="246">
        <v>131454.20000000001</v>
      </c>
      <c r="D18" s="246">
        <v>141749.20000000001</v>
      </c>
      <c r="E18" s="246">
        <f t="shared" ref="E18:E20" si="0">D18/C18*100</f>
        <v>107.83162500703666</v>
      </c>
    </row>
    <row r="19" spans="1:5">
      <c r="A19" s="245" t="s">
        <v>342</v>
      </c>
      <c r="B19" s="250">
        <v>1350</v>
      </c>
      <c r="C19" s="250">
        <v>1228</v>
      </c>
      <c r="D19" s="250">
        <v>1181</v>
      </c>
      <c r="E19" s="246">
        <f t="shared" si="0"/>
        <v>96.172638436482089</v>
      </c>
    </row>
    <row r="20" spans="1:5">
      <c r="A20" s="247" t="s">
        <v>343</v>
      </c>
      <c r="B20" s="251">
        <v>533</v>
      </c>
      <c r="C20" s="251">
        <v>845</v>
      </c>
      <c r="D20" s="251">
        <v>755</v>
      </c>
      <c r="E20" s="248">
        <f t="shared" si="0"/>
        <v>89.349112426035504</v>
      </c>
    </row>
    <row r="21" spans="1:5">
      <c r="A21" s="252"/>
      <c r="B21" s="252"/>
      <c r="C21" s="252"/>
      <c r="D21" s="252"/>
      <c r="E21" s="252"/>
    </row>
    <row r="22" spans="1:5">
      <c r="A22" s="252"/>
      <c r="B22" s="244">
        <v>2012</v>
      </c>
      <c r="C22" s="244">
        <v>2013</v>
      </c>
      <c r="D22" s="253">
        <v>2014</v>
      </c>
      <c r="E22" s="252"/>
    </row>
    <row r="23" spans="1:5">
      <c r="A23" s="245" t="s">
        <v>340</v>
      </c>
      <c r="B23" s="245">
        <v>309284.2</v>
      </c>
      <c r="C23" s="245">
        <v>389246.7</v>
      </c>
      <c r="D23" s="245">
        <v>415803.6</v>
      </c>
      <c r="E23" s="252"/>
    </row>
    <row r="24" spans="1:5">
      <c r="A24" s="245" t="s">
        <v>341</v>
      </c>
      <c r="B24" s="245">
        <v>137129.9</v>
      </c>
      <c r="C24" s="245">
        <v>131454.20000000001</v>
      </c>
      <c r="D24" s="245">
        <v>141749.20000000001</v>
      </c>
      <c r="E24" s="252"/>
    </row>
    <row r="25" spans="1:5">
      <c r="A25" s="245" t="s">
        <v>342</v>
      </c>
      <c r="B25" s="254">
        <v>1350</v>
      </c>
      <c r="C25" s="250">
        <v>1228</v>
      </c>
      <c r="D25" s="250">
        <v>1181</v>
      </c>
      <c r="E25" s="252"/>
    </row>
    <row r="26" spans="1:5">
      <c r="A26" s="252"/>
      <c r="B26" s="252"/>
      <c r="C26" s="252"/>
      <c r="D26" s="252"/>
      <c r="E26" s="252"/>
    </row>
    <row r="27" spans="1:5">
      <c r="A27" s="252"/>
      <c r="B27" s="252"/>
      <c r="C27" s="252"/>
      <c r="D27" s="252"/>
      <c r="E27" s="252"/>
    </row>
    <row r="28" spans="1:5">
      <c r="A28" s="252"/>
      <c r="B28" s="252"/>
      <c r="C28" s="252"/>
      <c r="D28" s="252"/>
      <c r="E28" s="252"/>
    </row>
    <row r="29" spans="1:5">
      <c r="A29" s="252"/>
      <c r="B29" s="252"/>
      <c r="C29" s="252"/>
      <c r="D29" s="252"/>
      <c r="E29" s="252"/>
    </row>
    <row r="30" spans="1:5">
      <c r="A30" s="252"/>
      <c r="B30" s="252"/>
      <c r="C30" s="252"/>
      <c r="D30" s="252"/>
      <c r="E30" s="252"/>
    </row>
    <row r="31" spans="1:5">
      <c r="A31" s="252"/>
      <c r="B31" s="252"/>
      <c r="C31" s="252"/>
      <c r="D31" s="252"/>
      <c r="E31" s="252"/>
    </row>
    <row r="32" spans="1:5">
      <c r="A32" s="252"/>
      <c r="B32" s="252"/>
      <c r="C32" s="252"/>
      <c r="D32" s="252"/>
      <c r="E32" s="252"/>
    </row>
    <row r="33" spans="1:5" ht="54.75" customHeight="1">
      <c r="A33" s="252"/>
      <c r="B33" s="252"/>
      <c r="C33" s="252"/>
      <c r="D33" s="252"/>
      <c r="E33" s="252"/>
    </row>
    <row r="34" spans="1:5">
      <c r="A34" s="252"/>
      <c r="B34" s="252"/>
      <c r="C34" s="252"/>
      <c r="D34" s="252"/>
      <c r="E34" s="252"/>
    </row>
    <row r="35" spans="1:5">
      <c r="A35" s="252"/>
      <c r="B35" s="252"/>
      <c r="C35" s="252"/>
      <c r="D35" s="252"/>
      <c r="E35" s="252"/>
    </row>
    <row r="36" spans="1:5">
      <c r="A36" s="252"/>
      <c r="B36" s="252"/>
      <c r="C36" s="252"/>
      <c r="D36" s="252"/>
      <c r="E36" s="252"/>
    </row>
    <row r="37" spans="1:5">
      <c r="A37" s="317" t="s">
        <v>344</v>
      </c>
      <c r="B37" s="317"/>
      <c r="C37" s="317"/>
      <c r="D37" s="317"/>
      <c r="E37" s="317"/>
    </row>
    <row r="38" spans="1:5">
      <c r="A38" s="252"/>
      <c r="B38" s="252"/>
      <c r="C38" s="252"/>
      <c r="D38" s="252"/>
      <c r="E38" s="252"/>
    </row>
    <row r="39" spans="1:5">
      <c r="A39" s="329" t="s">
        <v>345</v>
      </c>
      <c r="B39" s="329"/>
      <c r="C39" s="329"/>
      <c r="D39" s="329"/>
      <c r="E39" s="329"/>
    </row>
    <row r="40" spans="1:5">
      <c r="A40" s="252"/>
      <c r="B40" s="252"/>
      <c r="C40" s="324" t="s">
        <v>346</v>
      </c>
      <c r="D40" s="324"/>
      <c r="E40" s="324"/>
    </row>
    <row r="41" spans="1:5">
      <c r="A41" s="255"/>
      <c r="B41" s="325" t="s">
        <v>339</v>
      </c>
      <c r="C41" s="326"/>
      <c r="D41" s="327"/>
      <c r="E41" s="256"/>
    </row>
    <row r="42" spans="1:5">
      <c r="A42" s="257"/>
      <c r="B42" s="258">
        <v>2012</v>
      </c>
      <c r="C42" s="258">
        <v>2013</v>
      </c>
      <c r="D42" s="259">
        <v>2014</v>
      </c>
      <c r="E42" s="260"/>
    </row>
    <row r="43" spans="1:5">
      <c r="A43" s="261" t="s">
        <v>347</v>
      </c>
      <c r="B43" s="262">
        <v>12766.8</v>
      </c>
      <c r="C43" s="262">
        <v>28920.6</v>
      </c>
      <c r="D43" s="262">
        <v>63444.3</v>
      </c>
      <c r="E43" s="263">
        <f>D43/C43*100</f>
        <v>219.37407937594656</v>
      </c>
    </row>
    <row r="44" spans="1:5">
      <c r="A44" s="261" t="s">
        <v>348</v>
      </c>
      <c r="B44" s="262">
        <v>11306.3</v>
      </c>
      <c r="C44" s="262">
        <v>26955.599999999999</v>
      </c>
      <c r="D44" s="262">
        <f>D43-D45</f>
        <v>62261.8</v>
      </c>
      <c r="E44" s="263">
        <f t="shared" ref="E44:E45" si="1">D44/C44*100</f>
        <v>230.97909154313018</v>
      </c>
    </row>
    <row r="45" spans="1:5">
      <c r="A45" s="257" t="s">
        <v>349</v>
      </c>
      <c r="B45" s="264">
        <v>1460.5</v>
      </c>
      <c r="C45" s="264">
        <v>1964.9</v>
      </c>
      <c r="D45" s="264">
        <v>1182.5</v>
      </c>
      <c r="E45" s="265">
        <f t="shared" si="1"/>
        <v>60.18117970380171</v>
      </c>
    </row>
    <row r="46" spans="1:5">
      <c r="A46" s="252"/>
      <c r="B46" s="252"/>
      <c r="C46" s="252"/>
      <c r="D46" s="252"/>
      <c r="E46" s="252"/>
    </row>
    <row r="47" spans="1:5">
      <c r="A47" s="252"/>
      <c r="B47" s="252">
        <v>2012</v>
      </c>
      <c r="C47" s="252">
        <v>2013</v>
      </c>
      <c r="D47" s="252">
        <v>2014</v>
      </c>
      <c r="E47" s="252"/>
    </row>
    <row r="48" spans="1:5">
      <c r="A48" s="261" t="s">
        <v>350</v>
      </c>
      <c r="B48" s="262">
        <v>12766.8</v>
      </c>
      <c r="C48" s="252">
        <v>28920.6</v>
      </c>
      <c r="D48" s="252">
        <v>63444.3</v>
      </c>
      <c r="E48" s="252"/>
    </row>
    <row r="49" spans="1:5">
      <c r="A49" s="252"/>
      <c r="B49" s="252"/>
      <c r="C49" s="252"/>
      <c r="D49" s="252"/>
      <c r="E49" s="252"/>
    </row>
    <row r="50" spans="1:5">
      <c r="A50" s="252"/>
      <c r="B50" s="252"/>
      <c r="C50" s="252"/>
      <c r="D50" s="252"/>
      <c r="E50" s="252"/>
    </row>
    <row r="51" spans="1:5">
      <c r="A51" s="252"/>
      <c r="B51" s="252"/>
      <c r="C51" s="252"/>
      <c r="D51" s="252"/>
      <c r="E51" s="252"/>
    </row>
    <row r="52" spans="1:5">
      <c r="A52" s="252"/>
      <c r="B52" s="252"/>
      <c r="C52" s="252"/>
      <c r="D52" s="252"/>
      <c r="E52" s="252"/>
    </row>
    <row r="53" spans="1:5">
      <c r="A53" s="252"/>
      <c r="B53" s="252"/>
      <c r="C53" s="252"/>
      <c r="D53" s="252"/>
      <c r="E53" s="252"/>
    </row>
    <row r="54" spans="1:5">
      <c r="A54" s="252"/>
      <c r="B54" s="252"/>
      <c r="C54" s="252"/>
      <c r="D54" s="252"/>
      <c r="E54" s="252"/>
    </row>
    <row r="55" spans="1:5">
      <c r="A55" s="252"/>
      <c r="B55" s="252"/>
      <c r="C55" s="252"/>
      <c r="D55" s="252"/>
      <c r="E55" s="252"/>
    </row>
    <row r="56" spans="1:5">
      <c r="A56" s="252"/>
      <c r="B56" s="252"/>
      <c r="C56" s="252"/>
      <c r="D56" s="252"/>
      <c r="E56" s="252"/>
    </row>
    <row r="57" spans="1:5">
      <c r="A57" s="252"/>
      <c r="B57" s="252"/>
      <c r="C57" s="252"/>
      <c r="D57" s="252"/>
      <c r="E57" s="252"/>
    </row>
  </sheetData>
  <mergeCells count="14">
    <mergeCell ref="C40:E40"/>
    <mergeCell ref="B41:D41"/>
    <mergeCell ref="A13:E13"/>
    <mergeCell ref="A15:A16"/>
    <mergeCell ref="B15:D15"/>
    <mergeCell ref="E15:E16"/>
    <mergeCell ref="A37:E37"/>
    <mergeCell ref="A39:E39"/>
    <mergeCell ref="A11:E11"/>
    <mergeCell ref="A1:E1"/>
    <mergeCell ref="A3:E3"/>
    <mergeCell ref="A5:A6"/>
    <mergeCell ref="B5:D5"/>
    <mergeCell ref="E5:E6"/>
  </mergeCells>
  <pageMargins left="0.7" right="0.7" top="0.75" bottom="0.75" header="0.3" footer="0.3"/>
  <drawing r:id="rId1"/>
  <legacyDrawing r:id="rId2"/>
  <oleObjects>
    <oleObject progId="Equation.3" shapeId="71681" r:id="rId3"/>
  </oleObjects>
</worksheet>
</file>

<file path=xl/worksheets/sheet14.xml><?xml version="1.0" encoding="utf-8"?>
<worksheet xmlns="http://schemas.openxmlformats.org/spreadsheetml/2006/main" xmlns:r="http://schemas.openxmlformats.org/officeDocument/2006/relationships">
  <dimension ref="P95"/>
  <sheetViews>
    <sheetView topLeftCell="A47" workbookViewId="0">
      <selection activeCell="P95" sqref="P95"/>
    </sheetView>
  </sheetViews>
  <sheetFormatPr defaultRowHeight="12.75"/>
  <cols>
    <col min="1" max="1" width="9.140625" customWidth="1"/>
  </cols>
  <sheetData>
    <row r="95" spans="16:16">
      <c r="P95" t="s">
        <v>351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M113"/>
  <sheetViews>
    <sheetView topLeftCell="A34" workbookViewId="0">
      <selection activeCell="E123" sqref="E123"/>
    </sheetView>
  </sheetViews>
  <sheetFormatPr defaultRowHeight="12"/>
  <cols>
    <col min="1" max="1" width="4.5703125" style="43" customWidth="1"/>
    <col min="2" max="2" width="3.28515625" style="43" customWidth="1"/>
    <col min="3" max="3" width="38.5703125" style="43" customWidth="1"/>
    <col min="4" max="4" width="11.42578125" style="43" customWidth="1"/>
    <col min="5" max="5" width="11.28515625" style="43" customWidth="1"/>
    <col min="6" max="6" width="9" style="43" customWidth="1"/>
    <col min="7" max="7" width="12.85546875" style="43" customWidth="1"/>
    <col min="8" max="8" width="13.28515625" style="43" customWidth="1"/>
    <col min="9" max="9" width="10.28515625" style="43" customWidth="1"/>
    <col min="10" max="16384" width="9.140625" style="43"/>
  </cols>
  <sheetData>
    <row r="1" spans="1:13" ht="16.5" customHeight="1">
      <c r="A1" s="44"/>
      <c r="B1" s="267" t="s">
        <v>170</v>
      </c>
      <c r="C1" s="267"/>
      <c r="D1" s="267"/>
      <c r="E1" s="267"/>
      <c r="F1" s="267"/>
    </row>
    <row r="2" spans="1:13" ht="16.5" customHeight="1">
      <c r="A2" s="48"/>
      <c r="B2" s="48"/>
      <c r="C2" s="49"/>
      <c r="D2" s="274"/>
      <c r="E2" s="274"/>
      <c r="F2" s="274"/>
    </row>
    <row r="3" spans="1:13" ht="14.25" customHeight="1">
      <c r="A3" s="106"/>
      <c r="B3" s="106"/>
      <c r="C3" s="107"/>
      <c r="D3" s="268" t="s">
        <v>188</v>
      </c>
      <c r="E3" s="268"/>
      <c r="F3" s="268"/>
      <c r="G3" s="50"/>
    </row>
    <row r="4" spans="1:13" ht="15.75" customHeight="1">
      <c r="A4" s="106"/>
      <c r="B4" s="106"/>
      <c r="C4" s="106"/>
      <c r="D4" s="108" t="s">
        <v>34</v>
      </c>
      <c r="E4" s="108" t="s">
        <v>6</v>
      </c>
      <c r="F4" s="108" t="s">
        <v>7</v>
      </c>
      <c r="G4" s="50"/>
      <c r="H4" s="47"/>
    </row>
    <row r="5" spans="1:13" ht="12.75" customHeight="1">
      <c r="A5" s="109"/>
      <c r="B5" s="109"/>
      <c r="C5" s="109" t="s">
        <v>35</v>
      </c>
      <c r="D5" s="110"/>
      <c r="E5" s="110"/>
      <c r="F5" s="110"/>
      <c r="G5" s="50"/>
      <c r="H5" s="47"/>
    </row>
    <row r="6" spans="1:13" ht="18.75" customHeight="1">
      <c r="A6" s="8">
        <v>1</v>
      </c>
      <c r="B6" s="270" t="s">
        <v>66</v>
      </c>
      <c r="C6" s="270"/>
      <c r="D6" s="51">
        <f>D7+D38</f>
        <v>79320563.5</v>
      </c>
      <c r="E6" s="51">
        <f>E7+E38</f>
        <v>78755481.199999988</v>
      </c>
      <c r="F6" s="78">
        <f t="shared" ref="F6:F14" si="0">E6/D6*100</f>
        <v>99.287596715068702</v>
      </c>
      <c r="G6" s="16"/>
      <c r="H6" s="16"/>
      <c r="I6" s="47"/>
      <c r="J6" s="47"/>
    </row>
    <row r="7" spans="1:13" ht="18.75" customHeight="1">
      <c r="A7" s="79" t="s">
        <v>2</v>
      </c>
      <c r="B7" s="271" t="s">
        <v>37</v>
      </c>
      <c r="C7" s="271"/>
      <c r="D7" s="51">
        <f>D8+D39</f>
        <v>79096963</v>
      </c>
      <c r="E7" s="51">
        <f>E8+E39</f>
        <v>78488410.599999994</v>
      </c>
      <c r="F7" s="78">
        <f t="shared" si="0"/>
        <v>99.230624821840493</v>
      </c>
      <c r="G7" s="16"/>
      <c r="H7" s="16"/>
      <c r="I7" s="47"/>
    </row>
    <row r="8" spans="1:13" ht="18.75" customHeight="1">
      <c r="A8" s="79" t="s">
        <v>3</v>
      </c>
      <c r="B8" s="271" t="s">
        <v>38</v>
      </c>
      <c r="C8" s="271"/>
      <c r="D8" s="51">
        <f>SUM(D9,D18,D21,D26)</f>
        <v>78653832.599999994</v>
      </c>
      <c r="E8" s="51">
        <f>SUM(E9,E18,E21,E26)</f>
        <v>78015246.199999988</v>
      </c>
      <c r="F8" s="78">
        <f t="shared" si="0"/>
        <v>99.188105170605496</v>
      </c>
      <c r="H8" s="47"/>
      <c r="L8" s="47"/>
      <c r="M8" s="47"/>
    </row>
    <row r="9" spans="1:13" ht="18.75" customHeight="1">
      <c r="A9" s="76"/>
      <c r="B9" s="79">
        <v>1</v>
      </c>
      <c r="C9" s="80" t="s">
        <v>39</v>
      </c>
      <c r="D9" s="51">
        <f>D10+D17</f>
        <v>5899230.8000000007</v>
      </c>
      <c r="E9" s="51">
        <f>E10+E17</f>
        <v>5856576.7999999998</v>
      </c>
      <c r="F9" s="78">
        <f t="shared" si="0"/>
        <v>99.276956582203894</v>
      </c>
      <c r="H9" s="47"/>
      <c r="I9" s="47"/>
    </row>
    <row r="10" spans="1:13" ht="18.75" customHeight="1">
      <c r="A10" s="76"/>
      <c r="B10" s="76"/>
      <c r="C10" s="48" t="s">
        <v>40</v>
      </c>
      <c r="D10" s="78">
        <f>SUM(D11:D16)</f>
        <v>5899230.8000000007</v>
      </c>
      <c r="E10" s="78">
        <f>SUM(E11:E16)</f>
        <v>5856576.7999999998</v>
      </c>
      <c r="F10" s="78">
        <f t="shared" si="0"/>
        <v>99.276956582203894</v>
      </c>
      <c r="H10" s="47"/>
    </row>
    <row r="11" spans="1:13" ht="28.5" customHeight="1">
      <c r="A11" s="76"/>
      <c r="B11" s="76"/>
      <c r="C11" s="81" t="s">
        <v>69</v>
      </c>
      <c r="D11" s="78">
        <f>'tovlorson tosov'!D13</f>
        <v>5515705.4000000004</v>
      </c>
      <c r="E11" s="78">
        <f>'tovlorson tosov'!E13</f>
        <v>5303140</v>
      </c>
      <c r="F11" s="78">
        <f t="shared" si="0"/>
        <v>96.146179235751049</v>
      </c>
      <c r="H11" s="47"/>
    </row>
    <row r="12" spans="1:13" ht="21.75" customHeight="1">
      <c r="A12" s="76"/>
      <c r="B12" s="76"/>
      <c r="C12" s="82" t="s">
        <v>144</v>
      </c>
      <c r="D12" s="78">
        <f>'tovlorson tosov'!D10</f>
        <v>225687.9</v>
      </c>
      <c r="E12" s="78">
        <f>'tovlorson tosov'!E10</f>
        <v>346739.6</v>
      </c>
      <c r="F12" s="78">
        <f t="shared" si="0"/>
        <v>153.63677007052658</v>
      </c>
    </row>
    <row r="13" spans="1:13" ht="21.75" customHeight="1">
      <c r="A13" s="76"/>
      <c r="B13" s="76"/>
      <c r="C13" s="82" t="s">
        <v>145</v>
      </c>
      <c r="D13" s="78">
        <f>'tovlorson tosov'!D9</f>
        <v>0</v>
      </c>
      <c r="E13" s="78">
        <f>'tovlorson tosov'!E9</f>
        <v>338.7</v>
      </c>
      <c r="F13" s="78" t="e">
        <f t="shared" si="0"/>
        <v>#DIV/0!</v>
      </c>
    </row>
    <row r="14" spans="1:13" ht="42" customHeight="1">
      <c r="A14" s="76"/>
      <c r="B14" s="76"/>
      <c r="C14" s="81" t="s">
        <v>143</v>
      </c>
      <c r="D14" s="78">
        <f>'tovlorson tosov'!D11</f>
        <v>18421.2</v>
      </c>
      <c r="E14" s="78">
        <f>'tovlorson tosov'!E11</f>
        <v>14371.5</v>
      </c>
      <c r="F14" s="78">
        <f t="shared" si="0"/>
        <v>78.016090156993016</v>
      </c>
    </row>
    <row r="15" spans="1:13" ht="12.75" customHeight="1">
      <c r="A15" s="76"/>
      <c r="B15" s="76"/>
      <c r="C15" s="82" t="s">
        <v>146</v>
      </c>
      <c r="D15" s="78"/>
      <c r="E15" s="78"/>
      <c r="F15" s="78"/>
    </row>
    <row r="16" spans="1:13" ht="12.75" customHeight="1">
      <c r="A16" s="76"/>
      <c r="B16" s="76"/>
      <c r="C16" s="82" t="s">
        <v>147</v>
      </c>
      <c r="D16" s="78">
        <f>'tovlorson tosov'!D12</f>
        <v>139416.29999999999</v>
      </c>
      <c r="E16" s="78">
        <f>'tovlorson tosov'!E12</f>
        <v>191987</v>
      </c>
      <c r="F16" s="78">
        <f>E16/D16*100</f>
        <v>137.70771423427536</v>
      </c>
    </row>
    <row r="17" spans="1:6" ht="25.5" customHeight="1">
      <c r="A17" s="76"/>
      <c r="B17" s="76"/>
      <c r="C17" s="83" t="s">
        <v>73</v>
      </c>
      <c r="D17" s="78"/>
      <c r="E17" s="78"/>
      <c r="F17" s="78"/>
    </row>
    <row r="18" spans="1:6" ht="17.25" customHeight="1">
      <c r="A18" s="76"/>
      <c r="B18" s="79">
        <v>2</v>
      </c>
      <c r="C18" s="84" t="s">
        <v>41</v>
      </c>
      <c r="D18" s="78">
        <f>D19+D20</f>
        <v>197068.19999999998</v>
      </c>
      <c r="E18" s="78">
        <f>E19+E20</f>
        <v>290118.80000000005</v>
      </c>
      <c r="F18" s="78">
        <f t="shared" ref="F18:F31" si="1">E18/D18*100</f>
        <v>147.21746075724042</v>
      </c>
    </row>
    <row r="19" spans="1:6" ht="16.5" customHeight="1">
      <c r="A19" s="76"/>
      <c r="B19" s="76"/>
      <c r="C19" s="82" t="s">
        <v>42</v>
      </c>
      <c r="D19" s="78">
        <f>'tovlorson tosov'!D14</f>
        <v>186895.8</v>
      </c>
      <c r="E19" s="78">
        <f>'tovlorson tosov'!E14</f>
        <v>279692.40000000002</v>
      </c>
      <c r="F19" s="78">
        <f t="shared" si="1"/>
        <v>149.65151704853724</v>
      </c>
    </row>
    <row r="20" spans="1:6" ht="16.5" customHeight="1">
      <c r="A20" s="76"/>
      <c r="B20" s="76"/>
      <c r="C20" s="82" t="s">
        <v>43</v>
      </c>
      <c r="D20" s="78">
        <f>'tovlorson tosov'!D15</f>
        <v>10172.4</v>
      </c>
      <c r="E20" s="78">
        <f>'tovlorson tosov'!E15</f>
        <v>10426.4</v>
      </c>
      <c r="F20" s="78">
        <f t="shared" si="1"/>
        <v>102.49695253824073</v>
      </c>
    </row>
    <row r="21" spans="1:6" ht="17.25" customHeight="1">
      <c r="A21" s="76"/>
      <c r="B21" s="79">
        <v>3</v>
      </c>
      <c r="C21" s="84" t="s">
        <v>86</v>
      </c>
      <c r="D21" s="51">
        <f>D23+D24+D25</f>
        <v>70751477</v>
      </c>
      <c r="E21" s="51">
        <f>E23+E24+E25</f>
        <v>69996747.099999994</v>
      </c>
      <c r="F21" s="78">
        <f t="shared" si="1"/>
        <v>98.933266227078192</v>
      </c>
    </row>
    <row r="22" spans="1:6" ht="17.25" customHeight="1">
      <c r="A22" s="76"/>
      <c r="B22" s="79"/>
      <c r="C22" s="84" t="s">
        <v>122</v>
      </c>
      <c r="D22" s="85"/>
      <c r="E22" s="85"/>
      <c r="F22" s="78" t="e">
        <f t="shared" si="1"/>
        <v>#DIV/0!</v>
      </c>
    </row>
    <row r="23" spans="1:6" ht="17.25" customHeight="1">
      <c r="A23" s="76"/>
      <c r="B23" s="76"/>
      <c r="C23" s="82" t="s">
        <v>123</v>
      </c>
      <c r="D23" s="85">
        <v>16220817.199999999</v>
      </c>
      <c r="E23" s="85">
        <v>15766541.699999999</v>
      </c>
      <c r="F23" s="78">
        <f t="shared" si="1"/>
        <v>97.199429015204004</v>
      </c>
    </row>
    <row r="24" spans="1:6" ht="25.5" customHeight="1">
      <c r="A24" s="76"/>
      <c r="B24" s="76"/>
      <c r="C24" s="83" t="s">
        <v>175</v>
      </c>
      <c r="D24" s="85">
        <v>9512356.3000000007</v>
      </c>
      <c r="E24" s="85">
        <v>7999851.9000000004</v>
      </c>
      <c r="F24" s="78">
        <f>E24/D24*100</f>
        <v>84.099582140336764</v>
      </c>
    </row>
    <row r="25" spans="1:6" ht="17.25" customHeight="1">
      <c r="A25" s="76"/>
      <c r="B25" s="76"/>
      <c r="C25" s="82" t="s">
        <v>172</v>
      </c>
      <c r="D25" s="85">
        <v>45018303.5</v>
      </c>
      <c r="E25" s="85">
        <v>46230353.5</v>
      </c>
      <c r="F25" s="78">
        <f>E25/D25*100</f>
        <v>102.69234934630533</v>
      </c>
    </row>
    <row r="26" spans="1:6" ht="17.25" customHeight="1">
      <c r="A26" s="76"/>
      <c r="B26" s="79">
        <v>4</v>
      </c>
      <c r="C26" s="84" t="s">
        <v>44</v>
      </c>
      <c r="D26" s="51">
        <f>SUM(D27:D38)</f>
        <v>1806056.5999999999</v>
      </c>
      <c r="E26" s="51">
        <f>SUM(E27:E38)</f>
        <v>1871803.5</v>
      </c>
      <c r="F26" s="78">
        <f t="shared" si="1"/>
        <v>103.64035656468353</v>
      </c>
    </row>
    <row r="27" spans="1:6" ht="17.25" customHeight="1">
      <c r="A27" s="76"/>
      <c r="B27" s="76"/>
      <c r="C27" s="82" t="s">
        <v>45</v>
      </c>
      <c r="D27" s="78">
        <f>'tovlorson tosov'!D16</f>
        <v>281027.40000000002</v>
      </c>
      <c r="E27" s="78">
        <f>'tovlorson tosov'!E16</f>
        <v>263558.59999999998</v>
      </c>
      <c r="F27" s="78">
        <f t="shared" si="1"/>
        <v>93.783951315779163</v>
      </c>
    </row>
    <row r="28" spans="1:6" ht="17.25" customHeight="1">
      <c r="A28" s="76"/>
      <c r="B28" s="76"/>
      <c r="C28" s="82" t="s">
        <v>46</v>
      </c>
      <c r="D28" s="78">
        <f>'tovlorson tosov'!D17:D17</f>
        <v>0</v>
      </c>
      <c r="E28" s="78">
        <f>'tovlorson tosov'!E17:E17</f>
        <v>0</v>
      </c>
      <c r="F28" s="78" t="e">
        <f t="shared" si="1"/>
        <v>#DIV/0!</v>
      </c>
    </row>
    <row r="29" spans="1:6" ht="27" customHeight="1">
      <c r="A29" s="76"/>
      <c r="B29" s="76"/>
      <c r="C29" s="83" t="s">
        <v>47</v>
      </c>
      <c r="D29" s="78">
        <f>'tovlorson tosov'!D31</f>
        <v>390105.7</v>
      </c>
      <c r="E29" s="78">
        <f>'tovlorson tosov'!E31</f>
        <v>438460.4</v>
      </c>
      <c r="F29" s="78">
        <f t="shared" si="1"/>
        <v>112.39528158650336</v>
      </c>
    </row>
    <row r="30" spans="1:6" ht="18.75" customHeight="1">
      <c r="A30" s="76"/>
      <c r="B30" s="76"/>
      <c r="C30" s="82" t="s">
        <v>48</v>
      </c>
      <c r="D30" s="78">
        <f>'tovlorson tosov'!D18</f>
        <v>248069.4</v>
      </c>
      <c r="E30" s="78">
        <f>'tovlorson tosov'!E18</f>
        <v>183487</v>
      </c>
      <c r="F30" s="78">
        <f t="shared" si="1"/>
        <v>73.965994999786361</v>
      </c>
    </row>
    <row r="31" spans="1:6" ht="32.25" customHeight="1">
      <c r="A31" s="76"/>
      <c r="B31" s="76"/>
      <c r="C31" s="83" t="s">
        <v>49</v>
      </c>
      <c r="D31" s="78">
        <f>'tovlorson tosov'!D19</f>
        <v>580402.5</v>
      </c>
      <c r="E31" s="78">
        <f>'tovlorson tosov'!E19</f>
        <v>623928.6</v>
      </c>
      <c r="F31" s="78">
        <f t="shared" si="1"/>
        <v>107.49929574734773</v>
      </c>
    </row>
    <row r="32" spans="1:6" ht="36.75" customHeight="1">
      <c r="A32" s="76"/>
      <c r="B32" s="76"/>
      <c r="C32" s="77" t="s">
        <v>50</v>
      </c>
      <c r="D32" s="78">
        <f>'tovlorson tosov'!D20</f>
        <v>3141.9</v>
      </c>
      <c r="E32" s="78">
        <f>'tovlorson tosov'!E20</f>
        <v>3435.8</v>
      </c>
      <c r="F32" s="78">
        <f>E32/D32*100</f>
        <v>109.35421241923677</v>
      </c>
    </row>
    <row r="33" spans="1:12" ht="12.75" customHeight="1">
      <c r="A33" s="76"/>
      <c r="B33" s="76"/>
      <c r="C33" s="83" t="s">
        <v>51</v>
      </c>
      <c r="D33" s="78">
        <f>'tovlorson tosov'!D21</f>
        <v>19971.2</v>
      </c>
      <c r="E33" s="78">
        <f>'tovlorson tosov'!E21</f>
        <v>10012.6</v>
      </c>
      <c r="F33" s="78">
        <f>E33/D33*100</f>
        <v>50.135194680339687</v>
      </c>
    </row>
    <row r="34" spans="1:12" ht="24">
      <c r="A34" s="76"/>
      <c r="B34" s="76"/>
      <c r="C34" s="83" t="s">
        <v>72</v>
      </c>
      <c r="D34" s="78">
        <f>'tovlorson tosov'!D22</f>
        <v>17843.5</v>
      </c>
      <c r="E34" s="78">
        <f>'tovlorson tosov'!E22</f>
        <v>62885.7</v>
      </c>
      <c r="F34" s="78">
        <f>E34/D34*100</f>
        <v>352.42917589038024</v>
      </c>
    </row>
    <row r="35" spans="1:12" ht="12.75" customHeight="1">
      <c r="A35" s="76"/>
      <c r="B35" s="76"/>
      <c r="C35" s="82" t="s">
        <v>52</v>
      </c>
      <c r="D35" s="78"/>
      <c r="E35" s="78"/>
      <c r="F35" s="78"/>
    </row>
    <row r="36" spans="1:12" ht="30" customHeight="1">
      <c r="A36" s="76"/>
      <c r="B36" s="76"/>
      <c r="C36" s="83" t="s">
        <v>53</v>
      </c>
      <c r="D36" s="78">
        <f>'tovlorson tosov'!D23</f>
        <v>37824.5</v>
      </c>
      <c r="E36" s="78">
        <f>'tovlorson tosov'!E23</f>
        <v>17732.400000000001</v>
      </c>
      <c r="F36" s="78">
        <f t="shared" ref="F36:F43" si="2">E36/D36*100</f>
        <v>46.880725455723152</v>
      </c>
    </row>
    <row r="37" spans="1:12" ht="15" customHeight="1">
      <c r="A37" s="76"/>
      <c r="B37" s="76"/>
      <c r="C37" s="82" t="s">
        <v>0</v>
      </c>
      <c r="D37" s="78">
        <f>'tovlorson tosov'!D24</f>
        <v>4070</v>
      </c>
      <c r="E37" s="78">
        <f>'tovlorson tosov'!E24</f>
        <v>1231.8</v>
      </c>
      <c r="F37" s="78">
        <f t="shared" si="2"/>
        <v>30.265356265356264</v>
      </c>
    </row>
    <row r="38" spans="1:12" ht="15" customHeight="1">
      <c r="A38" s="76"/>
      <c r="B38" s="76"/>
      <c r="C38" s="82" t="s">
        <v>1</v>
      </c>
      <c r="D38" s="78">
        <f>'tovlorson tosov'!D25</f>
        <v>223600.5</v>
      </c>
      <c r="E38" s="78">
        <f>'tovlorson tosov'!E25</f>
        <v>267070.59999999998</v>
      </c>
      <c r="F38" s="78">
        <f t="shared" si="2"/>
        <v>119.44096726080664</v>
      </c>
    </row>
    <row r="39" spans="1:12" ht="15" customHeight="1">
      <c r="A39" s="79" t="s">
        <v>4</v>
      </c>
      <c r="B39" s="272" t="s">
        <v>54</v>
      </c>
      <c r="C39" s="272"/>
      <c r="D39" s="51">
        <f>SUM(D40:D42)</f>
        <v>443130.4</v>
      </c>
      <c r="E39" s="51">
        <f>SUM(E40:E42)</f>
        <v>473164.4</v>
      </c>
      <c r="F39" s="78">
        <f t="shared" si="2"/>
        <v>106.77768891504623</v>
      </c>
      <c r="L39" s="47"/>
    </row>
    <row r="40" spans="1:12" ht="15" customHeight="1">
      <c r="A40" s="76"/>
      <c r="B40" s="76"/>
      <c r="C40" s="82" t="s">
        <v>55</v>
      </c>
      <c r="D40" s="86"/>
      <c r="E40" s="86"/>
      <c r="F40" s="78" t="e">
        <f t="shared" si="2"/>
        <v>#DIV/0!</v>
      </c>
      <c r="L40" s="47"/>
    </row>
    <row r="41" spans="1:12" ht="15" customHeight="1">
      <c r="A41" s="76"/>
      <c r="B41" s="76"/>
      <c r="C41" s="82" t="s">
        <v>56</v>
      </c>
      <c r="D41" s="78">
        <f>'tovlorson tosov'!D27</f>
        <v>340130.4</v>
      </c>
      <c r="E41" s="78">
        <f>'tovlorson tosov'!E27</f>
        <v>379347</v>
      </c>
      <c r="F41" s="78">
        <f t="shared" si="2"/>
        <v>111.52987207259332</v>
      </c>
    </row>
    <row r="42" spans="1:12" ht="15" customHeight="1">
      <c r="A42" s="76"/>
      <c r="B42" s="76"/>
      <c r="C42" s="82" t="s">
        <v>57</v>
      </c>
      <c r="D42" s="78">
        <f>'tovlorson tosov'!D28</f>
        <v>103000</v>
      </c>
      <c r="E42" s="78">
        <f>'tovlorson tosov'!E28</f>
        <v>93817.4</v>
      </c>
      <c r="F42" s="78">
        <f t="shared" si="2"/>
        <v>91.084854368932028</v>
      </c>
    </row>
    <row r="43" spans="1:12" ht="15" customHeight="1">
      <c r="A43" s="79" t="s">
        <v>5</v>
      </c>
      <c r="B43" s="84" t="s">
        <v>58</v>
      </c>
      <c r="C43" s="79"/>
      <c r="D43" s="78">
        <f>'tovlorson tosov'!D29</f>
        <v>39450</v>
      </c>
      <c r="E43" s="78">
        <f>'tovlorson tosov'!E29</f>
        <v>34504</v>
      </c>
      <c r="F43" s="78">
        <f t="shared" si="2"/>
        <v>87.462610899873255</v>
      </c>
    </row>
    <row r="44" spans="1:12" ht="10.5" customHeight="1">
      <c r="A44" s="79"/>
      <c r="B44" s="269" t="s">
        <v>65</v>
      </c>
      <c r="C44" s="269"/>
      <c r="D44" s="78"/>
      <c r="E44" s="78"/>
      <c r="F44" s="78" t="e">
        <f>E44/D44*100</f>
        <v>#DIV/0!</v>
      </c>
    </row>
    <row r="45" spans="1:12" ht="12.75" customHeight="1">
      <c r="A45" s="79"/>
      <c r="B45" s="76">
        <v>1</v>
      </c>
      <c r="C45" s="82" t="s">
        <v>59</v>
      </c>
      <c r="D45" s="4">
        <v>34569639.299999997</v>
      </c>
      <c r="E45" s="4">
        <v>33821343.899999999</v>
      </c>
      <c r="F45" s="78">
        <f>E45/D45*100</f>
        <v>97.835397142833372</v>
      </c>
    </row>
    <row r="46" spans="1:12" ht="13.5" customHeight="1">
      <c r="A46" s="48"/>
      <c r="B46" s="77">
        <v>2</v>
      </c>
      <c r="C46" s="83" t="s">
        <v>60</v>
      </c>
      <c r="D46" s="16">
        <v>3111267.5</v>
      </c>
      <c r="E46" s="16">
        <v>3043920.9</v>
      </c>
      <c r="F46" s="78">
        <f t="shared" ref="F46:F55" si="3">E46/D46*100</f>
        <v>97.835396667113955</v>
      </c>
    </row>
    <row r="47" spans="1:12" ht="15.75" customHeight="1">
      <c r="A47" s="48"/>
      <c r="B47" s="77">
        <v>3</v>
      </c>
      <c r="C47" s="83" t="s">
        <v>61</v>
      </c>
      <c r="D47" s="14">
        <v>704198</v>
      </c>
      <c r="E47" s="16">
        <v>661438.80000000005</v>
      </c>
      <c r="F47" s="78">
        <f t="shared" si="3"/>
        <v>93.927957761879483</v>
      </c>
    </row>
    <row r="48" spans="1:12" ht="13.5" customHeight="1">
      <c r="A48" s="48"/>
      <c r="B48" s="77">
        <v>4</v>
      </c>
      <c r="C48" s="83" t="s">
        <v>62</v>
      </c>
      <c r="D48" s="14">
        <v>14782660.699999999</v>
      </c>
      <c r="E48" s="14">
        <v>12976830.300000001</v>
      </c>
      <c r="F48" s="78">
        <f t="shared" si="3"/>
        <v>87.784131445295245</v>
      </c>
    </row>
    <row r="49" spans="1:11" ht="12" hidden="1" customHeight="1">
      <c r="A49" s="48"/>
      <c r="B49" s="77">
        <v>6</v>
      </c>
      <c r="C49" s="83" t="s">
        <v>63</v>
      </c>
      <c r="D49" s="87"/>
      <c r="E49" s="87"/>
      <c r="F49" s="78" t="e">
        <f t="shared" si="3"/>
        <v>#DIV/0!</v>
      </c>
    </row>
    <row r="50" spans="1:11" ht="12.75" customHeight="1">
      <c r="A50" s="48"/>
      <c r="B50" s="77">
        <v>7</v>
      </c>
      <c r="C50" s="83" t="s">
        <v>125</v>
      </c>
      <c r="D50" s="4">
        <v>15915935.4</v>
      </c>
      <c r="E50" s="4">
        <v>15249240.1</v>
      </c>
      <c r="F50" s="78">
        <f t="shared" si="3"/>
        <v>95.811145978891062</v>
      </c>
    </row>
    <row r="51" spans="1:11" ht="14.25" customHeight="1">
      <c r="A51" s="48"/>
      <c r="B51" s="77">
        <v>8</v>
      </c>
      <c r="C51" s="83" t="s">
        <v>67</v>
      </c>
      <c r="D51" s="4">
        <v>12943678</v>
      </c>
      <c r="E51" s="4">
        <v>11054083</v>
      </c>
      <c r="F51" s="78">
        <f t="shared" si="3"/>
        <v>85.401405999129452</v>
      </c>
    </row>
    <row r="52" spans="1:11" ht="19.5" hidden="1" customHeight="1" thickBot="1">
      <c r="A52" s="52"/>
      <c r="B52" s="45"/>
      <c r="C52" s="46" t="s">
        <v>64</v>
      </c>
      <c r="D52" s="61"/>
      <c r="E52" s="61"/>
      <c r="F52" s="75" t="e">
        <f t="shared" si="3"/>
        <v>#DIV/0!</v>
      </c>
      <c r="H52" s="50"/>
      <c r="K52" s="47"/>
    </row>
    <row r="53" spans="1:11" hidden="1">
      <c r="A53" s="48"/>
      <c r="B53" s="48"/>
      <c r="C53" s="53" t="s">
        <v>89</v>
      </c>
      <c r="D53" s="17"/>
      <c r="E53" s="14"/>
      <c r="F53" s="68" t="e">
        <f t="shared" si="3"/>
        <v>#DIV/0!</v>
      </c>
    </row>
    <row r="54" spans="1:11" hidden="1">
      <c r="A54" s="48"/>
      <c r="B54" s="48"/>
      <c r="C54" s="53" t="s">
        <v>90</v>
      </c>
      <c r="D54" s="88"/>
      <c r="E54" s="16"/>
      <c r="F54" s="89" t="e">
        <f t="shared" si="3"/>
        <v>#DIV/0!</v>
      </c>
    </row>
    <row r="55" spans="1:11" ht="12.75" thickBot="1">
      <c r="A55" s="92"/>
      <c r="B55" s="92"/>
      <c r="C55" s="92"/>
      <c r="D55" s="93">
        <f>SUM(D45:D54)</f>
        <v>82027378.900000006</v>
      </c>
      <c r="E55" s="93">
        <f>SUM(E45:E54)</f>
        <v>76806857</v>
      </c>
      <c r="F55" s="94">
        <f t="shared" si="3"/>
        <v>93.635634869712987</v>
      </c>
    </row>
    <row r="56" spans="1:11" ht="13.5" customHeight="1">
      <c r="D56" s="273"/>
      <c r="E56" s="273"/>
      <c r="F56" s="273"/>
    </row>
    <row r="58" spans="1:11" ht="23.25" hidden="1" customHeight="1">
      <c r="C58" s="54" t="s">
        <v>70</v>
      </c>
    </row>
    <row r="59" spans="1:11" ht="57" hidden="1" customHeight="1">
      <c r="C59" s="1" t="s">
        <v>154</v>
      </c>
      <c r="D59" s="1"/>
      <c r="E59" s="1"/>
      <c r="F59" s="1"/>
    </row>
    <row r="60" spans="1:11" ht="137.25" hidden="1" customHeight="1">
      <c r="C60" s="1"/>
      <c r="D60" s="1"/>
      <c r="E60" s="1"/>
      <c r="F60" s="1"/>
      <c r="G60" s="55"/>
      <c r="H60" s="55"/>
    </row>
    <row r="61" spans="1:11" ht="127.5" hidden="1" customHeight="1">
      <c r="C61" s="1" t="s">
        <v>155</v>
      </c>
      <c r="D61" s="1"/>
      <c r="E61" s="1"/>
      <c r="F61" s="1"/>
      <c r="G61" s="55"/>
      <c r="H61" s="55"/>
    </row>
    <row r="62" spans="1:11" ht="81.75" hidden="1" customHeight="1">
      <c r="C62" s="1"/>
      <c r="D62" s="1"/>
      <c r="E62" s="1"/>
      <c r="F62" s="1"/>
      <c r="G62" s="56"/>
    </row>
    <row r="63" spans="1:11" ht="27" hidden="1" customHeight="1">
      <c r="C63" s="57" t="s">
        <v>71</v>
      </c>
      <c r="D63" s="34"/>
      <c r="E63" s="34"/>
      <c r="F63" s="34"/>
      <c r="G63" s="56"/>
    </row>
    <row r="64" spans="1:11" ht="50.25" hidden="1" customHeight="1">
      <c r="C64" s="1" t="s">
        <v>156</v>
      </c>
      <c r="D64" s="1"/>
      <c r="E64" s="1"/>
      <c r="F64" s="1"/>
      <c r="G64" s="56"/>
    </row>
    <row r="65" spans="3:6" s="58" customFormat="1" ht="63.75" hidden="1" customHeight="1">
      <c r="C65" s="1"/>
      <c r="D65" s="1"/>
      <c r="E65" s="1"/>
      <c r="F65" s="1"/>
    </row>
    <row r="66" spans="3:6" ht="27" hidden="1" customHeight="1">
      <c r="C66" s="1"/>
      <c r="D66" s="1"/>
      <c r="E66" s="1"/>
      <c r="F66" s="1"/>
    </row>
    <row r="67" spans="3:6" ht="28.5" hidden="1" customHeight="1">
      <c r="C67" s="266" t="s">
        <v>74</v>
      </c>
      <c r="D67" s="266"/>
      <c r="E67" s="266"/>
      <c r="F67" s="266"/>
    </row>
    <row r="68" spans="3:6" ht="46.5" hidden="1" customHeight="1">
      <c r="C68" s="1" t="s">
        <v>157</v>
      </c>
      <c r="D68" s="1"/>
      <c r="E68" s="1"/>
      <c r="F68" s="1"/>
    </row>
    <row r="69" spans="3:6" ht="59.25" hidden="1" customHeight="1">
      <c r="C69" s="1"/>
      <c r="D69" s="1"/>
      <c r="E69" s="1"/>
      <c r="F69" s="1"/>
    </row>
    <row r="70" spans="3:6" hidden="1"/>
    <row r="71" spans="3:6" hidden="1">
      <c r="C71" s="266" t="s">
        <v>75</v>
      </c>
      <c r="D71" s="266"/>
      <c r="E71" s="266"/>
      <c r="F71" s="266"/>
    </row>
    <row r="72" spans="3:6" ht="103.5" hidden="1" customHeight="1">
      <c r="C72" s="1" t="s">
        <v>158</v>
      </c>
      <c r="D72" s="1"/>
      <c r="E72" s="1"/>
      <c r="F72" s="1"/>
    </row>
    <row r="73" spans="3:6" hidden="1"/>
    <row r="74" spans="3:6" hidden="1"/>
    <row r="75" spans="3:6" hidden="1"/>
    <row r="76" spans="3:6" hidden="1"/>
    <row r="77" spans="3:6" hidden="1"/>
    <row r="78" spans="3:6" hidden="1"/>
    <row r="79" spans="3:6" hidden="1"/>
    <row r="80" spans="3: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3" spans="4:5">
      <c r="D113" s="47"/>
      <c r="E113" s="47"/>
    </row>
  </sheetData>
  <mergeCells count="17">
    <mergeCell ref="B1:F1"/>
    <mergeCell ref="D3:F3"/>
    <mergeCell ref="C61:F62"/>
    <mergeCell ref="B44:C44"/>
    <mergeCell ref="B6:C6"/>
    <mergeCell ref="B7:C7"/>
    <mergeCell ref="B8:C8"/>
    <mergeCell ref="B39:C39"/>
    <mergeCell ref="C59:F60"/>
    <mergeCell ref="D56:F56"/>
    <mergeCell ref="D2:F2"/>
    <mergeCell ref="C72:F72"/>
    <mergeCell ref="C66:F66"/>
    <mergeCell ref="C67:F67"/>
    <mergeCell ref="C64:F65"/>
    <mergeCell ref="C68:F69"/>
    <mergeCell ref="C71:F71"/>
  </mergeCells>
  <phoneticPr fontId="0" type="noConversion"/>
  <printOptions horizontalCentered="1"/>
  <pageMargins left="0.73" right="0.26" top="0.55000000000000004" bottom="0.23622047244094499" header="0.34" footer="0.196850393700787"/>
  <pageSetup paperSize="9" scale="85"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G71"/>
  <sheetViews>
    <sheetView tabSelected="1" topLeftCell="A16" workbookViewId="0">
      <selection activeCell="E25" sqref="E25"/>
    </sheetView>
  </sheetViews>
  <sheetFormatPr defaultRowHeight="12"/>
  <cols>
    <col min="1" max="1" width="4.5703125" style="4" customWidth="1"/>
    <col min="2" max="2" width="49.140625" style="4" customWidth="1"/>
    <col min="3" max="3" width="6.28515625" style="4" customWidth="1"/>
    <col min="4" max="4" width="14.5703125" style="4" customWidth="1"/>
    <col min="5" max="5" width="15.42578125" style="4" customWidth="1"/>
    <col min="6" max="6" width="11.7109375" style="4" customWidth="1"/>
    <col min="7" max="7" width="11.42578125" style="4" customWidth="1"/>
    <col min="8" max="8" width="9.140625" style="4"/>
    <col min="9" max="9" width="11.42578125" style="4" customWidth="1"/>
    <col min="10" max="10" width="12.42578125" style="4" customWidth="1"/>
    <col min="11" max="16384" width="9.140625" style="4"/>
  </cols>
  <sheetData>
    <row r="1" spans="1:7" ht="16.5" customHeight="1">
      <c r="C1" s="275"/>
      <c r="D1" s="275"/>
      <c r="E1" s="275"/>
      <c r="F1" s="275"/>
    </row>
    <row r="2" spans="1:7" ht="16.5" customHeight="1">
      <c r="A2" s="5"/>
      <c r="B2" s="280" t="s">
        <v>128</v>
      </c>
      <c r="C2" s="280"/>
      <c r="D2" s="280"/>
      <c r="E2" s="280"/>
      <c r="F2" s="280"/>
      <c r="G2" s="280"/>
    </row>
    <row r="3" spans="1:7" ht="14.25" customHeight="1">
      <c r="A3" s="70"/>
      <c r="B3" s="70"/>
      <c r="C3" s="69"/>
      <c r="D3" s="69"/>
      <c r="E3" s="69"/>
      <c r="F3" s="69"/>
      <c r="G3" s="70"/>
    </row>
    <row r="4" spans="1:7" ht="19.5" customHeight="1">
      <c r="A4" s="278"/>
      <c r="B4" s="278"/>
      <c r="C4" s="278" t="s">
        <v>33</v>
      </c>
      <c r="D4" s="268" t="s">
        <v>186</v>
      </c>
      <c r="E4" s="268"/>
      <c r="F4" s="268"/>
      <c r="G4" s="70"/>
    </row>
    <row r="5" spans="1:7" ht="15.75" customHeight="1">
      <c r="A5" s="279"/>
      <c r="B5" s="279"/>
      <c r="C5" s="279"/>
      <c r="D5" s="110" t="s">
        <v>34</v>
      </c>
      <c r="E5" s="110" t="s">
        <v>6</v>
      </c>
      <c r="F5" s="110" t="s">
        <v>7</v>
      </c>
      <c r="G5" s="70"/>
    </row>
    <row r="6" spans="1:7" ht="12.75" customHeight="1">
      <c r="A6" s="6"/>
      <c r="B6" s="6"/>
      <c r="C6" s="71" t="s">
        <v>36</v>
      </c>
      <c r="D6" s="7"/>
      <c r="E6" s="7"/>
      <c r="F6" s="7"/>
      <c r="G6" s="70"/>
    </row>
    <row r="7" spans="1:7">
      <c r="A7" s="8">
        <v>1</v>
      </c>
      <c r="B7" s="117" t="s">
        <v>174</v>
      </c>
      <c r="C7" s="8">
        <v>1</v>
      </c>
      <c r="D7" s="118">
        <f>SUM(D8,D32)</f>
        <v>10166066.500000002</v>
      </c>
      <c r="E7" s="118">
        <f>SUM(E8,E32)</f>
        <v>10269869.4</v>
      </c>
      <c r="F7" s="118">
        <f t="shared" ref="F7:F13" si="0">E7/D7*100</f>
        <v>101.02107240789738</v>
      </c>
      <c r="G7" s="70"/>
    </row>
    <row r="8" spans="1:7" ht="18.75" customHeight="1">
      <c r="A8" s="65">
        <v>1</v>
      </c>
      <c r="B8" s="115" t="s">
        <v>120</v>
      </c>
      <c r="C8" s="10">
        <v>2</v>
      </c>
      <c r="D8" s="116">
        <f>SUM(D9:D31)</f>
        <v>8384936.0000000028</v>
      </c>
      <c r="E8" s="116">
        <f>SUM(E9:E31)</f>
        <v>8526838.5</v>
      </c>
      <c r="F8" s="116">
        <f t="shared" si="0"/>
        <v>101.6923504246186</v>
      </c>
      <c r="G8" s="70"/>
    </row>
    <row r="9" spans="1:7" ht="18.75" customHeight="1">
      <c r="A9" s="65"/>
      <c r="B9" s="11" t="s">
        <v>100</v>
      </c>
      <c r="C9" s="10">
        <v>3</v>
      </c>
      <c r="D9" s="12">
        <v>0</v>
      </c>
      <c r="E9" s="12">
        <v>338.7</v>
      </c>
      <c r="F9" s="12" t="e">
        <f t="shared" si="0"/>
        <v>#DIV/0!</v>
      </c>
      <c r="G9" s="70"/>
    </row>
    <row r="10" spans="1:7" ht="18.75" customHeight="1">
      <c r="A10" s="6"/>
      <c r="B10" s="11" t="s">
        <v>101</v>
      </c>
      <c r="C10" s="10">
        <v>4</v>
      </c>
      <c r="D10" s="12">
        <v>225687.9</v>
      </c>
      <c r="E10" s="12">
        <v>346739.6</v>
      </c>
      <c r="F10" s="12">
        <f t="shared" si="0"/>
        <v>153.63677007052658</v>
      </c>
      <c r="G10" s="70"/>
    </row>
    <row r="11" spans="1:7" ht="18.75" customHeight="1">
      <c r="A11" s="6"/>
      <c r="B11" s="11" t="s">
        <v>102</v>
      </c>
      <c r="C11" s="10">
        <v>5</v>
      </c>
      <c r="D11" s="12">
        <v>18421.2</v>
      </c>
      <c r="E11" s="12">
        <v>14371.5</v>
      </c>
      <c r="F11" s="12">
        <f t="shared" si="0"/>
        <v>78.016090156993016</v>
      </c>
      <c r="G11" s="70"/>
    </row>
    <row r="12" spans="1:7" ht="18.75" customHeight="1">
      <c r="A12" s="6"/>
      <c r="B12" s="11" t="s">
        <v>169</v>
      </c>
      <c r="C12" s="10">
        <v>6</v>
      </c>
      <c r="D12" s="12">
        <v>139416.29999999999</v>
      </c>
      <c r="E12" s="12">
        <v>191987</v>
      </c>
      <c r="F12" s="12">
        <f t="shared" si="0"/>
        <v>137.70771423427536</v>
      </c>
      <c r="G12" s="70"/>
    </row>
    <row r="13" spans="1:7" ht="28.5" customHeight="1">
      <c r="A13" s="6"/>
      <c r="B13" s="72" t="s">
        <v>167</v>
      </c>
      <c r="C13" s="10">
        <v>7</v>
      </c>
      <c r="D13" s="136">
        <v>5515705.4000000004</v>
      </c>
      <c r="E13" s="136">
        <v>5303140</v>
      </c>
      <c r="F13" s="73">
        <f t="shared" si="0"/>
        <v>96.146179235751049</v>
      </c>
      <c r="G13" s="70"/>
    </row>
    <row r="14" spans="1:7" ht="21.75" customHeight="1">
      <c r="A14" s="6"/>
      <c r="B14" s="11" t="s">
        <v>103</v>
      </c>
      <c r="C14" s="10">
        <v>8</v>
      </c>
      <c r="D14" s="12">
        <v>186895.8</v>
      </c>
      <c r="E14" s="12">
        <v>279692.40000000002</v>
      </c>
      <c r="F14" s="12">
        <f t="shared" ref="F14:F26" si="1">E14/D14*100</f>
        <v>149.65151704853724</v>
      </c>
      <c r="G14" s="70"/>
    </row>
    <row r="15" spans="1:7" ht="21.75" customHeight="1">
      <c r="A15" s="6"/>
      <c r="B15" s="11" t="s">
        <v>104</v>
      </c>
      <c r="C15" s="10">
        <v>9</v>
      </c>
      <c r="D15" s="12">
        <v>10172.4</v>
      </c>
      <c r="E15" s="12">
        <v>10426.4</v>
      </c>
      <c r="F15" s="12">
        <f t="shared" si="1"/>
        <v>102.49695253824073</v>
      </c>
      <c r="G15" s="70"/>
    </row>
    <row r="16" spans="1:7" ht="34.5" customHeight="1">
      <c r="A16" s="6"/>
      <c r="B16" s="11" t="s">
        <v>173</v>
      </c>
      <c r="C16" s="10">
        <v>10</v>
      </c>
      <c r="D16" s="12">
        <v>281027.40000000002</v>
      </c>
      <c r="E16" s="12">
        <v>263558.59999999998</v>
      </c>
      <c r="F16" s="12">
        <f t="shared" si="1"/>
        <v>93.783951315779163</v>
      </c>
      <c r="G16" s="70"/>
    </row>
    <row r="17" spans="1:7" ht="22.5" customHeight="1">
      <c r="A17" s="6"/>
      <c r="B17" s="11" t="s">
        <v>105</v>
      </c>
      <c r="C17" s="10">
        <v>11</v>
      </c>
      <c r="D17" s="16">
        <v>0</v>
      </c>
      <c r="E17" s="16">
        <v>0</v>
      </c>
      <c r="F17" s="12" t="e">
        <f t="shared" si="1"/>
        <v>#DIV/0!</v>
      </c>
      <c r="G17" s="70"/>
    </row>
    <row r="18" spans="1:7" ht="33.75" customHeight="1">
      <c r="A18" s="6"/>
      <c r="B18" s="11" t="s">
        <v>106</v>
      </c>
      <c r="C18" s="10">
        <v>12</v>
      </c>
      <c r="D18" s="12">
        <v>248069.4</v>
      </c>
      <c r="E18" s="12">
        <v>183487</v>
      </c>
      <c r="F18" s="12">
        <f t="shared" si="1"/>
        <v>73.965994999786361</v>
      </c>
      <c r="G18" s="70"/>
    </row>
    <row r="19" spans="1:7" ht="27.75" customHeight="1">
      <c r="A19" s="6"/>
      <c r="B19" s="11" t="s">
        <v>107</v>
      </c>
      <c r="C19" s="10">
        <v>13</v>
      </c>
      <c r="D19" s="12">
        <v>580402.5</v>
      </c>
      <c r="E19" s="12">
        <v>623928.6</v>
      </c>
      <c r="F19" s="12">
        <f t="shared" si="1"/>
        <v>107.49929574734773</v>
      </c>
      <c r="G19" s="70"/>
    </row>
    <row r="20" spans="1:7" ht="24.75" customHeight="1">
      <c r="A20" s="6"/>
      <c r="B20" s="11" t="s">
        <v>108</v>
      </c>
      <c r="C20" s="10">
        <v>14</v>
      </c>
      <c r="D20" s="12">
        <v>3141.9</v>
      </c>
      <c r="E20" s="12">
        <v>3435.8</v>
      </c>
      <c r="F20" s="12">
        <f t="shared" si="1"/>
        <v>109.35421241923677</v>
      </c>
      <c r="G20" s="70"/>
    </row>
    <row r="21" spans="1:7" ht="31.5" customHeight="1">
      <c r="A21" s="6"/>
      <c r="B21" s="11" t="s">
        <v>109</v>
      </c>
      <c r="C21" s="10">
        <v>15</v>
      </c>
      <c r="D21" s="12">
        <v>19971.2</v>
      </c>
      <c r="E21" s="12">
        <v>10012.6</v>
      </c>
      <c r="F21" s="12">
        <f t="shared" si="1"/>
        <v>50.135194680339687</v>
      </c>
      <c r="G21" s="70"/>
    </row>
    <row r="22" spans="1:7" ht="27" customHeight="1">
      <c r="A22" s="6"/>
      <c r="B22" s="11" t="s">
        <v>110</v>
      </c>
      <c r="C22" s="10">
        <v>16</v>
      </c>
      <c r="D22" s="12">
        <v>17843.5</v>
      </c>
      <c r="E22" s="12">
        <v>62885.7</v>
      </c>
      <c r="F22" s="12">
        <f t="shared" si="1"/>
        <v>352.42917589038024</v>
      </c>
      <c r="G22" s="70"/>
    </row>
    <row r="23" spans="1:7" ht="29.25" customHeight="1">
      <c r="A23" s="6"/>
      <c r="B23" s="11" t="s">
        <v>111</v>
      </c>
      <c r="C23" s="10">
        <v>17</v>
      </c>
      <c r="D23" s="12">
        <v>37824.5</v>
      </c>
      <c r="E23" s="12">
        <v>17732.400000000001</v>
      </c>
      <c r="F23" s="12">
        <f t="shared" si="1"/>
        <v>46.880725455723152</v>
      </c>
      <c r="G23" s="12"/>
    </row>
    <row r="24" spans="1:7" ht="17.25" customHeight="1">
      <c r="A24" s="6"/>
      <c r="B24" s="11" t="s">
        <v>112</v>
      </c>
      <c r="C24" s="10">
        <v>18</v>
      </c>
      <c r="D24" s="12">
        <v>4070</v>
      </c>
      <c r="E24" s="73">
        <v>1231.8</v>
      </c>
      <c r="F24" s="12">
        <f t="shared" si="1"/>
        <v>30.265356265356264</v>
      </c>
      <c r="G24" s="70"/>
    </row>
    <row r="25" spans="1:7" ht="17.25" customHeight="1">
      <c r="A25" s="6"/>
      <c r="B25" s="11" t="s">
        <v>1</v>
      </c>
      <c r="C25" s="10">
        <v>19</v>
      </c>
      <c r="D25" s="136">
        <v>223600.5</v>
      </c>
      <c r="E25" s="136">
        <v>267070.59999999998</v>
      </c>
      <c r="F25" s="12">
        <f t="shared" si="1"/>
        <v>119.44096726080664</v>
      </c>
      <c r="G25" s="70"/>
    </row>
    <row r="26" spans="1:7" ht="17.25" customHeight="1">
      <c r="A26" s="6"/>
      <c r="B26" s="11" t="s">
        <v>113</v>
      </c>
      <c r="C26" s="10">
        <v>20</v>
      </c>
      <c r="D26" s="14">
        <v>0</v>
      </c>
      <c r="E26" s="14">
        <v>671</v>
      </c>
      <c r="F26" s="12" t="e">
        <f t="shared" si="1"/>
        <v>#DIV/0!</v>
      </c>
      <c r="G26" s="70"/>
    </row>
    <row r="27" spans="1:7" ht="17.25" customHeight="1">
      <c r="A27" s="6"/>
      <c r="B27" s="11" t="s">
        <v>114</v>
      </c>
      <c r="C27" s="10">
        <v>21</v>
      </c>
      <c r="D27" s="12">
        <v>340130.4</v>
      </c>
      <c r="E27" s="12">
        <v>379347</v>
      </c>
      <c r="F27" s="12">
        <f>E27/D27*100</f>
        <v>111.52987207259332</v>
      </c>
      <c r="G27" s="73"/>
    </row>
    <row r="28" spans="1:7" ht="17.25" customHeight="1">
      <c r="A28" s="6"/>
      <c r="B28" s="11" t="s">
        <v>169</v>
      </c>
      <c r="C28" s="10">
        <v>22</v>
      </c>
      <c r="D28" s="12">
        <v>103000</v>
      </c>
      <c r="E28" s="12">
        <v>93817.4</v>
      </c>
      <c r="F28" s="12">
        <f>E28/D28*100</f>
        <v>91.084854368932028</v>
      </c>
      <c r="G28" s="73"/>
    </row>
    <row r="29" spans="1:7" ht="27" customHeight="1">
      <c r="A29" s="6"/>
      <c r="B29" s="11" t="s">
        <v>115</v>
      </c>
      <c r="C29" s="10">
        <v>23</v>
      </c>
      <c r="D29" s="12">
        <v>39450</v>
      </c>
      <c r="E29" s="12">
        <v>34504</v>
      </c>
      <c r="F29" s="12">
        <f>E29/D29*100</f>
        <v>87.462610899873255</v>
      </c>
      <c r="G29" s="70"/>
    </row>
    <row r="30" spans="1:7" ht="18.75" customHeight="1">
      <c r="A30" s="6"/>
      <c r="B30" s="11" t="s">
        <v>116</v>
      </c>
      <c r="C30" s="10">
        <v>24</v>
      </c>
      <c r="D30" s="12">
        <v>0</v>
      </c>
      <c r="E30" s="12">
        <v>0</v>
      </c>
      <c r="F30" s="12" t="e">
        <f>E30/D30*100</f>
        <v>#DIV/0!</v>
      </c>
      <c r="G30" s="70"/>
    </row>
    <row r="31" spans="1:7" ht="32.25" customHeight="1">
      <c r="A31" s="6"/>
      <c r="B31" s="11" t="s">
        <v>117</v>
      </c>
      <c r="C31" s="10">
        <v>25</v>
      </c>
      <c r="D31" s="12">
        <v>390105.7</v>
      </c>
      <c r="E31" s="12">
        <v>438460.4</v>
      </c>
      <c r="F31" s="12">
        <f t="shared" ref="F31:F37" si="2">E31/D31*100</f>
        <v>112.39528158650336</v>
      </c>
      <c r="G31" s="70"/>
    </row>
    <row r="32" spans="1:7" ht="31.5" customHeight="1">
      <c r="A32" s="114" t="s">
        <v>2</v>
      </c>
      <c r="B32" s="115" t="s">
        <v>129</v>
      </c>
      <c r="C32" s="10">
        <v>26</v>
      </c>
      <c r="D32" s="116">
        <f>SUM(D33:D37)</f>
        <v>1781130.4999999998</v>
      </c>
      <c r="E32" s="116">
        <f>SUM(E33:E37)</f>
        <v>1743030.9</v>
      </c>
      <c r="F32" s="116">
        <f t="shared" si="2"/>
        <v>97.860931582497756</v>
      </c>
      <c r="G32" s="70"/>
    </row>
    <row r="33" spans="1:7" ht="24.75" customHeight="1">
      <c r="A33" s="6"/>
      <c r="B33" s="11" t="s">
        <v>118</v>
      </c>
      <c r="C33" s="10">
        <v>27</v>
      </c>
      <c r="D33" s="12">
        <v>17449</v>
      </c>
      <c r="E33" s="12">
        <v>0</v>
      </c>
      <c r="F33" s="12">
        <f t="shared" si="2"/>
        <v>0</v>
      </c>
      <c r="G33" s="70"/>
    </row>
    <row r="34" spans="1:7" ht="24.75" customHeight="1">
      <c r="A34" s="6"/>
      <c r="B34" s="11" t="s">
        <v>92</v>
      </c>
      <c r="C34" s="10">
        <v>28</v>
      </c>
      <c r="D34" s="12">
        <v>1484038.2</v>
      </c>
      <c r="E34" s="12">
        <v>1284757.7</v>
      </c>
      <c r="F34" s="12">
        <f t="shared" si="2"/>
        <v>86.571740538754327</v>
      </c>
      <c r="G34" s="70" t="s">
        <v>132</v>
      </c>
    </row>
    <row r="35" spans="1:7" ht="24.75" customHeight="1">
      <c r="A35" s="6"/>
      <c r="B35" s="11" t="s">
        <v>93</v>
      </c>
      <c r="C35" s="10">
        <v>29</v>
      </c>
      <c r="D35" s="12">
        <v>217896.9</v>
      </c>
      <c r="E35" s="12">
        <v>361381.8</v>
      </c>
      <c r="F35" s="12">
        <f t="shared" si="2"/>
        <v>165.84990424370426</v>
      </c>
      <c r="G35" s="104"/>
    </row>
    <row r="36" spans="1:7" ht="24.75" customHeight="1" thickBot="1">
      <c r="A36" s="66"/>
      <c r="B36" s="30" t="s">
        <v>169</v>
      </c>
      <c r="C36" s="31">
        <v>31</v>
      </c>
      <c r="D36" s="32">
        <v>61746.400000000001</v>
      </c>
      <c r="E36" s="32">
        <v>96891.4</v>
      </c>
      <c r="F36" s="32">
        <f t="shared" si="2"/>
        <v>156.91829807081871</v>
      </c>
      <c r="G36" s="70"/>
    </row>
    <row r="37" spans="1:7" ht="24.75" hidden="1" customHeight="1" thickBot="1">
      <c r="A37" s="66"/>
      <c r="B37" s="30" t="s">
        <v>119</v>
      </c>
      <c r="C37" s="31">
        <v>30</v>
      </c>
      <c r="D37" s="32"/>
      <c r="E37" s="32"/>
      <c r="F37" s="32" t="e">
        <f t="shared" si="2"/>
        <v>#DIV/0!</v>
      </c>
      <c r="G37" s="5"/>
    </row>
    <row r="38" spans="1:7" ht="24.75" customHeight="1">
      <c r="A38" s="6"/>
      <c r="B38" s="11"/>
      <c r="C38" s="10"/>
      <c r="D38" s="7"/>
      <c r="E38" s="7"/>
      <c r="F38" s="24"/>
    </row>
    <row r="39" spans="1:7" ht="12" customHeight="1">
      <c r="A39" s="276" t="s">
        <v>65</v>
      </c>
      <c r="B39" s="276"/>
      <c r="C39" s="278"/>
      <c r="D39" s="268" t="s">
        <v>187</v>
      </c>
      <c r="E39" s="268"/>
      <c r="F39" s="268"/>
      <c r="G39" s="67"/>
    </row>
    <row r="40" spans="1:7">
      <c r="A40" s="277"/>
      <c r="B40" s="277"/>
      <c r="C40" s="279"/>
      <c r="D40" s="110" t="s">
        <v>34</v>
      </c>
      <c r="E40" s="110" t="s">
        <v>6</v>
      </c>
      <c r="F40" s="110" t="s">
        <v>7</v>
      </c>
    </row>
    <row r="41" spans="1:7">
      <c r="A41" s="6"/>
      <c r="B41" s="64" t="s">
        <v>59</v>
      </c>
      <c r="C41" s="65"/>
      <c r="D41" s="4">
        <v>34569639.299999997</v>
      </c>
      <c r="E41" s="4">
        <v>33821343.899999999</v>
      </c>
      <c r="F41" s="98">
        <f>E41/D41*100</f>
        <v>97.835397142833372</v>
      </c>
    </row>
    <row r="42" spans="1:7">
      <c r="A42" s="7"/>
      <c r="B42" s="74" t="s">
        <v>60</v>
      </c>
      <c r="C42" s="7"/>
      <c r="D42" s="16">
        <v>3111267.5</v>
      </c>
      <c r="E42" s="16">
        <v>3043920.9</v>
      </c>
      <c r="F42" s="98">
        <f t="shared" ref="F42:F49" si="3">E42/D42*100</f>
        <v>97.835396667113955</v>
      </c>
    </row>
    <row r="43" spans="1:7">
      <c r="A43" s="7"/>
      <c r="B43" s="74" t="s">
        <v>61</v>
      </c>
      <c r="C43" s="7"/>
      <c r="D43" s="14">
        <v>704198</v>
      </c>
      <c r="E43" s="16">
        <v>661438.80000000005</v>
      </c>
      <c r="F43" s="98">
        <f t="shared" si="3"/>
        <v>93.927957761879483</v>
      </c>
    </row>
    <row r="44" spans="1:7">
      <c r="A44" s="7"/>
      <c r="B44" s="74" t="s">
        <v>62</v>
      </c>
      <c r="C44" s="24"/>
      <c r="D44" s="14">
        <v>14782660.699999999</v>
      </c>
      <c r="E44" s="14">
        <v>12976830.300000001</v>
      </c>
      <c r="F44" s="98">
        <f t="shared" si="3"/>
        <v>87.784131445295245</v>
      </c>
    </row>
    <row r="45" spans="1:7" hidden="1">
      <c r="A45" s="7"/>
      <c r="B45" s="74" t="s">
        <v>63</v>
      </c>
      <c r="C45" s="24"/>
      <c r="D45" s="18"/>
      <c r="E45" s="18"/>
      <c r="F45" s="98" t="e">
        <f t="shared" si="3"/>
        <v>#DIV/0!</v>
      </c>
    </row>
    <row r="46" spans="1:7" hidden="1">
      <c r="A46" s="7"/>
      <c r="B46" s="74" t="s">
        <v>126</v>
      </c>
      <c r="C46" s="7"/>
      <c r="D46" s="18"/>
      <c r="E46" s="18"/>
      <c r="F46" s="98" t="e">
        <f t="shared" si="3"/>
        <v>#DIV/0!</v>
      </c>
    </row>
    <row r="47" spans="1:7">
      <c r="A47" s="7"/>
      <c r="B47" s="74" t="s">
        <v>127</v>
      </c>
      <c r="C47" s="7"/>
      <c r="D47" s="16"/>
      <c r="E47" s="16"/>
      <c r="F47" s="98" t="e">
        <f t="shared" si="3"/>
        <v>#DIV/0!</v>
      </c>
    </row>
    <row r="48" spans="1:7">
      <c r="A48" s="7"/>
      <c r="B48" s="74" t="s">
        <v>67</v>
      </c>
      <c r="C48" s="7"/>
      <c r="D48" s="43">
        <v>28859613.399999999</v>
      </c>
      <c r="E48" s="43">
        <v>26303323.100000001</v>
      </c>
      <c r="F48" s="98">
        <f t="shared" si="3"/>
        <v>91.142326598179594</v>
      </c>
    </row>
    <row r="49" spans="1:7" ht="12.75" thickBot="1">
      <c r="A49" s="100"/>
      <c r="B49" s="111" t="s">
        <v>64</v>
      </c>
      <c r="C49" s="111"/>
      <c r="D49" s="120">
        <f>SUM(D41:D48)</f>
        <v>82027378.900000006</v>
      </c>
      <c r="E49" s="120">
        <f>SUM(E41:E48)</f>
        <v>76806857</v>
      </c>
      <c r="F49" s="113">
        <f t="shared" si="3"/>
        <v>93.635634869712987</v>
      </c>
      <c r="G49" s="28"/>
    </row>
    <row r="50" spans="1:7">
      <c r="A50" s="67"/>
      <c r="B50" s="67"/>
      <c r="C50" s="67"/>
      <c r="D50" s="67"/>
      <c r="E50" s="67"/>
      <c r="F50" s="67"/>
      <c r="G50" s="99"/>
    </row>
    <row r="53" spans="1:7">
      <c r="D53" s="28"/>
      <c r="E53" s="28"/>
    </row>
    <row r="54" spans="1:7">
      <c r="D54" s="43"/>
      <c r="E54" s="43"/>
    </row>
    <row r="59" spans="1:7">
      <c r="D59" s="28"/>
    </row>
    <row r="60" spans="1:7">
      <c r="D60" s="28"/>
    </row>
    <row r="71" spans="4:5">
      <c r="D71" s="28"/>
      <c r="E71" s="28"/>
    </row>
  </sheetData>
  <mergeCells count="8">
    <mergeCell ref="C1:F1"/>
    <mergeCell ref="A39:B40"/>
    <mergeCell ref="C39:C40"/>
    <mergeCell ref="B2:G2"/>
    <mergeCell ref="D4:F4"/>
    <mergeCell ref="D39:F39"/>
    <mergeCell ref="C4:C5"/>
    <mergeCell ref="A4:B5"/>
  </mergeCells>
  <phoneticPr fontId="0" type="noConversion"/>
  <printOptions horizontalCentered="1"/>
  <pageMargins left="0.19685039370078741" right="0.27559055118110237" top="0.70866141732283472" bottom="0.23622047244094491" header="0.51181102362204722" footer="0.19685039370078741"/>
  <pageSetup paperSize="9" scale="73"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AR41"/>
  <sheetViews>
    <sheetView topLeftCell="A22" workbookViewId="0">
      <selection activeCell="F44" sqref="F44:G65"/>
    </sheetView>
  </sheetViews>
  <sheetFormatPr defaultRowHeight="12"/>
  <cols>
    <col min="1" max="1" width="4" style="43" customWidth="1"/>
    <col min="2" max="2" width="17.140625" style="43" customWidth="1"/>
    <col min="3" max="3" width="11" style="43" customWidth="1"/>
    <col min="4" max="4" width="10" style="43" customWidth="1"/>
    <col min="5" max="5" width="8.42578125" style="43" customWidth="1"/>
    <col min="6" max="7" width="11" style="43" customWidth="1"/>
    <col min="8" max="8" width="6.7109375" style="43" customWidth="1"/>
    <col min="9" max="9" width="10.42578125" style="43" customWidth="1"/>
    <col min="10" max="10" width="9.140625" style="43" customWidth="1"/>
    <col min="11" max="12" width="9.140625" style="43" hidden="1" customWidth="1"/>
    <col min="13" max="14" width="10" style="43" hidden="1" customWidth="1"/>
    <col min="15" max="15" width="12.7109375" style="43" hidden="1" customWidth="1"/>
    <col min="16" max="16" width="10" style="43" hidden="1" customWidth="1"/>
    <col min="17" max="28" width="9.140625" style="43" hidden="1" customWidth="1"/>
    <col min="29" max="32" width="10" style="43" hidden="1" customWidth="1"/>
    <col min="33" max="40" width="9.140625" style="43" customWidth="1"/>
    <col min="41" max="16384" width="9.140625" style="43"/>
  </cols>
  <sheetData>
    <row r="1" spans="1:32" ht="23.25" customHeight="1"/>
    <row r="2" spans="1:32">
      <c r="A2" s="44"/>
      <c r="B2" s="105" t="s">
        <v>185</v>
      </c>
      <c r="C2" s="105"/>
      <c r="D2" s="105"/>
      <c r="E2" s="105"/>
      <c r="F2" s="105"/>
      <c r="G2" s="105"/>
      <c r="H2" s="105"/>
      <c r="J2" s="105"/>
      <c r="K2" s="105"/>
      <c r="L2" s="105"/>
      <c r="M2" s="105"/>
      <c r="N2" s="105"/>
    </row>
    <row r="3" spans="1:32" ht="12" customHeight="1">
      <c r="A3" s="48"/>
      <c r="B3" s="48"/>
      <c r="C3" s="48"/>
      <c r="D3" s="48"/>
      <c r="E3" s="48"/>
      <c r="F3" s="281"/>
      <c r="G3" s="281"/>
      <c r="H3" s="281"/>
      <c r="I3" s="281"/>
    </row>
    <row r="4" spans="1:32" ht="33" customHeight="1">
      <c r="A4" s="276" t="s">
        <v>130</v>
      </c>
      <c r="B4" s="276" t="s">
        <v>159</v>
      </c>
      <c r="C4" s="268" t="s">
        <v>160</v>
      </c>
      <c r="D4" s="268"/>
      <c r="E4" s="268"/>
      <c r="F4" s="268" t="s">
        <v>161</v>
      </c>
      <c r="G4" s="268"/>
      <c r="H4" s="268"/>
      <c r="I4" s="268" t="s">
        <v>162</v>
      </c>
    </row>
    <row r="5" spans="1:32" ht="14.25" customHeight="1">
      <c r="A5" s="276"/>
      <c r="B5" s="276"/>
      <c r="C5" s="268">
        <v>2014</v>
      </c>
      <c r="D5" s="268"/>
      <c r="E5" s="268"/>
      <c r="F5" s="268">
        <v>2014</v>
      </c>
      <c r="G5" s="268"/>
      <c r="H5" s="268"/>
      <c r="I5" s="268"/>
    </row>
    <row r="6" spans="1:32" ht="14.25" customHeight="1">
      <c r="A6" s="277"/>
      <c r="B6" s="277"/>
      <c r="C6" s="122" t="s">
        <v>163</v>
      </c>
      <c r="D6" s="122" t="s">
        <v>164</v>
      </c>
      <c r="E6" s="122" t="s">
        <v>165</v>
      </c>
      <c r="F6" s="122" t="s">
        <v>163</v>
      </c>
      <c r="G6" s="122" t="s">
        <v>164</v>
      </c>
      <c r="H6" s="122" t="s">
        <v>165</v>
      </c>
      <c r="I6" s="282"/>
      <c r="Q6" s="43" t="s">
        <v>166</v>
      </c>
    </row>
    <row r="7" spans="1:32">
      <c r="A7" s="76">
        <v>1</v>
      </c>
      <c r="B7" s="48" t="s">
        <v>8</v>
      </c>
      <c r="C7" s="16">
        <v>35602.699999999997</v>
      </c>
      <c r="D7" s="16">
        <v>46448.4</v>
      </c>
      <c r="E7" s="16">
        <f t="shared" ref="E7:E31" si="0">D7/C7*100</f>
        <v>130.46313903159032</v>
      </c>
      <c r="F7" s="16">
        <v>1897028</v>
      </c>
      <c r="G7" s="16">
        <v>1736562.4</v>
      </c>
      <c r="H7" s="62">
        <f t="shared" ref="H7:H31" si="1">G7/F7*100</f>
        <v>91.541210778122405</v>
      </c>
      <c r="I7" s="62">
        <f t="shared" ref="I7:I31" si="2">D7/G7*100</f>
        <v>2.6747325635980603</v>
      </c>
      <c r="K7" s="43">
        <v>6067.7</v>
      </c>
      <c r="L7" s="43">
        <v>7846.6</v>
      </c>
      <c r="M7" s="43">
        <v>21098.6</v>
      </c>
      <c r="N7" s="43">
        <v>19273.8</v>
      </c>
      <c r="O7" s="43">
        <f t="shared" ref="O7:O31" si="3">K7+M7</f>
        <v>27166.3</v>
      </c>
      <c r="P7" s="43">
        <f t="shared" ref="P7:P31" si="4">L7+N7</f>
        <v>27120.400000000001</v>
      </c>
      <c r="R7" s="43">
        <v>2002.5</v>
      </c>
      <c r="S7" s="43">
        <v>391.8</v>
      </c>
      <c r="T7" s="43">
        <v>341.7</v>
      </c>
      <c r="U7" s="43">
        <f t="shared" ref="U7:U31" si="5">Q7+S7</f>
        <v>391.8</v>
      </c>
      <c r="V7" s="43">
        <f t="shared" ref="V7:V31" si="6">R7+T7</f>
        <v>2344.1999999999998</v>
      </c>
      <c r="X7" s="43">
        <v>7616.2</v>
      </c>
      <c r="Y7" s="43">
        <v>1651.8</v>
      </c>
      <c r="Z7" s="43">
        <v>365.3</v>
      </c>
      <c r="AA7" s="43">
        <f t="shared" ref="AA7:AA30" si="7">SUM(X7:Z7)</f>
        <v>9633.2999999999993</v>
      </c>
      <c r="AC7" s="43">
        <v>57973</v>
      </c>
      <c r="AD7" s="43">
        <v>59549</v>
      </c>
      <c r="AE7" s="47" t="e">
        <f>#REF!+AC7</f>
        <v>#REF!</v>
      </c>
      <c r="AF7" s="47" t="e">
        <f>#REF!+AD7</f>
        <v>#REF!</v>
      </c>
    </row>
    <row r="8" spans="1:32">
      <c r="A8" s="76">
        <v>2</v>
      </c>
      <c r="B8" s="48" t="s">
        <v>9</v>
      </c>
      <c r="C8" s="16">
        <v>32423.200000000001</v>
      </c>
      <c r="D8" s="16">
        <v>45324.7</v>
      </c>
      <c r="E8" s="16">
        <f t="shared" si="0"/>
        <v>139.79095215771423</v>
      </c>
      <c r="F8" s="16">
        <v>2038210.2</v>
      </c>
      <c r="G8" s="16">
        <v>1853192.1</v>
      </c>
      <c r="H8" s="62">
        <f t="shared" si="1"/>
        <v>90.922521141342543</v>
      </c>
      <c r="I8" s="62">
        <f t="shared" si="2"/>
        <v>2.4457637176415763</v>
      </c>
      <c r="K8" s="43">
        <v>5269.8</v>
      </c>
      <c r="L8" s="43">
        <v>4631.7</v>
      </c>
      <c r="M8" s="43">
        <v>23514.3</v>
      </c>
      <c r="N8" s="43">
        <v>21895.4</v>
      </c>
      <c r="O8" s="43">
        <f t="shared" si="3"/>
        <v>28784.1</v>
      </c>
      <c r="P8" s="43">
        <f t="shared" si="4"/>
        <v>26527.100000000002</v>
      </c>
      <c r="Q8" s="43">
        <v>45.8</v>
      </c>
      <c r="R8" s="43">
        <v>71.400000000000006</v>
      </c>
      <c r="S8" s="43">
        <v>404.5</v>
      </c>
      <c r="T8" s="43">
        <v>311.5</v>
      </c>
      <c r="U8" s="43">
        <f t="shared" si="5"/>
        <v>450.3</v>
      </c>
      <c r="V8" s="43">
        <f t="shared" si="6"/>
        <v>382.9</v>
      </c>
      <c r="X8" s="43">
        <v>8764.1</v>
      </c>
      <c r="Y8" s="43">
        <v>1800.8</v>
      </c>
      <c r="Z8" s="43">
        <v>457.9</v>
      </c>
      <c r="AA8" s="43">
        <f t="shared" si="7"/>
        <v>11022.8</v>
      </c>
      <c r="AC8" s="43">
        <v>62311</v>
      </c>
      <c r="AD8" s="43">
        <v>54216</v>
      </c>
      <c r="AE8" s="47" t="e">
        <f>#REF!+AC8</f>
        <v>#REF!</v>
      </c>
      <c r="AF8" s="47" t="e">
        <f>#REF!+AD8</f>
        <v>#REF!</v>
      </c>
    </row>
    <row r="9" spans="1:32">
      <c r="A9" s="76">
        <v>3</v>
      </c>
      <c r="B9" s="48" t="s">
        <v>10</v>
      </c>
      <c r="C9" s="16">
        <v>45392.800000000003</v>
      </c>
      <c r="D9" s="16">
        <v>73693.600000000006</v>
      </c>
      <c r="E9" s="16">
        <f t="shared" si="0"/>
        <v>162.3464514196084</v>
      </c>
      <c r="F9" s="16">
        <v>2340886.7999999998</v>
      </c>
      <c r="G9" s="16">
        <v>2149822.2000000002</v>
      </c>
      <c r="H9" s="62">
        <f t="shared" si="1"/>
        <v>91.837939365543022</v>
      </c>
      <c r="I9" s="62">
        <f t="shared" si="2"/>
        <v>3.427892781086733</v>
      </c>
      <c r="K9" s="43">
        <v>5069.2</v>
      </c>
      <c r="L9" s="43">
        <v>4264.7</v>
      </c>
      <c r="M9" s="43">
        <v>22073.4</v>
      </c>
      <c r="N9" s="43">
        <v>18586.400000000001</v>
      </c>
      <c r="O9" s="43">
        <f t="shared" si="3"/>
        <v>27142.600000000002</v>
      </c>
      <c r="P9" s="43">
        <f t="shared" si="4"/>
        <v>22851.100000000002</v>
      </c>
      <c r="S9" s="43">
        <v>412.7</v>
      </c>
      <c r="T9" s="43">
        <v>592.5</v>
      </c>
      <c r="U9" s="43">
        <f t="shared" si="5"/>
        <v>412.7</v>
      </c>
      <c r="V9" s="43">
        <f t="shared" si="6"/>
        <v>592.5</v>
      </c>
      <c r="X9" s="43">
        <v>8235.7000000000007</v>
      </c>
      <c r="Y9" s="43">
        <v>1661.1</v>
      </c>
      <c r="Z9" s="43">
        <v>360.7</v>
      </c>
      <c r="AA9" s="43">
        <f t="shared" si="7"/>
        <v>10257.500000000002</v>
      </c>
      <c r="AC9" s="43">
        <v>61217</v>
      </c>
      <c r="AD9" s="43">
        <v>56303</v>
      </c>
      <c r="AE9" s="47" t="e">
        <f>#REF!+AC9</f>
        <v>#REF!</v>
      </c>
      <c r="AF9" s="47" t="e">
        <f>#REF!+AD9</f>
        <v>#REF!</v>
      </c>
    </row>
    <row r="10" spans="1:32">
      <c r="A10" s="76">
        <v>4</v>
      </c>
      <c r="B10" s="48" t="s">
        <v>11</v>
      </c>
      <c r="C10" s="16">
        <v>46552.9</v>
      </c>
      <c r="D10" s="16">
        <v>51854.9</v>
      </c>
      <c r="E10" s="16">
        <f t="shared" si="0"/>
        <v>111.38919379888257</v>
      </c>
      <c r="F10" s="16">
        <v>2174121.6</v>
      </c>
      <c r="G10" s="16">
        <v>1981182.1</v>
      </c>
      <c r="H10" s="62">
        <f t="shared" si="1"/>
        <v>91.125634371140976</v>
      </c>
      <c r="I10" s="62">
        <f t="shared" si="2"/>
        <v>2.6173717196415209</v>
      </c>
      <c r="K10" s="43">
        <v>6282.6</v>
      </c>
      <c r="L10" s="43">
        <v>5272.5</v>
      </c>
      <c r="M10" s="43">
        <v>23872.1</v>
      </c>
      <c r="N10" s="43">
        <v>22929.599999999999</v>
      </c>
      <c r="O10" s="43">
        <f t="shared" si="3"/>
        <v>30154.699999999997</v>
      </c>
      <c r="P10" s="43">
        <f t="shared" si="4"/>
        <v>28202.1</v>
      </c>
      <c r="R10" s="43">
        <v>2.6</v>
      </c>
      <c r="S10" s="43">
        <v>413.7</v>
      </c>
      <c r="T10" s="47">
        <v>45</v>
      </c>
      <c r="U10" s="43">
        <f t="shared" si="5"/>
        <v>413.7</v>
      </c>
      <c r="V10" s="43">
        <f t="shared" si="6"/>
        <v>47.6</v>
      </c>
      <c r="X10" s="43">
        <v>9153.7999999999993</v>
      </c>
      <c r="Y10" s="43">
        <v>1688.8</v>
      </c>
      <c r="Z10" s="43">
        <v>1016.4</v>
      </c>
      <c r="AA10" s="43">
        <f t="shared" si="7"/>
        <v>11858.999999999998</v>
      </c>
      <c r="AC10" s="43">
        <v>63388</v>
      </c>
      <c r="AD10" s="43">
        <v>62803</v>
      </c>
      <c r="AE10" s="47" t="e">
        <f>#REF!+AC10</f>
        <v>#REF!</v>
      </c>
      <c r="AF10" s="47" t="e">
        <f>#REF!+AD10</f>
        <v>#REF!</v>
      </c>
    </row>
    <row r="11" spans="1:32">
      <c r="A11" s="76">
        <v>5</v>
      </c>
      <c r="B11" s="48" t="s">
        <v>12</v>
      </c>
      <c r="C11" s="16">
        <v>64736.3</v>
      </c>
      <c r="D11" s="16">
        <v>65753.7</v>
      </c>
      <c r="E11" s="16">
        <f t="shared" si="0"/>
        <v>101.57160665654355</v>
      </c>
      <c r="F11" s="16">
        <v>2782130</v>
      </c>
      <c r="G11" s="16">
        <v>2535307.2999999998</v>
      </c>
      <c r="H11" s="62">
        <f t="shared" si="1"/>
        <v>91.12828300618591</v>
      </c>
      <c r="I11" s="62">
        <f t="shared" si="2"/>
        <v>2.5935199255727301</v>
      </c>
      <c r="K11" s="43">
        <v>4721.7</v>
      </c>
      <c r="L11" s="43">
        <v>802</v>
      </c>
      <c r="M11" s="43">
        <v>34669.5</v>
      </c>
      <c r="N11" s="43">
        <v>19358.3</v>
      </c>
      <c r="O11" s="43">
        <f t="shared" si="3"/>
        <v>39391.199999999997</v>
      </c>
      <c r="P11" s="43">
        <f t="shared" si="4"/>
        <v>20160.3</v>
      </c>
      <c r="S11" s="43">
        <v>701.9</v>
      </c>
      <c r="U11" s="43">
        <f t="shared" si="5"/>
        <v>701.9</v>
      </c>
      <c r="V11" s="43">
        <f t="shared" si="6"/>
        <v>0</v>
      </c>
      <c r="X11" s="43">
        <v>12961.4</v>
      </c>
      <c r="Y11" s="43">
        <v>1692.3</v>
      </c>
      <c r="Z11" s="43">
        <v>432.3</v>
      </c>
      <c r="AA11" s="43">
        <f t="shared" si="7"/>
        <v>15085.999999999998</v>
      </c>
      <c r="AC11" s="43">
        <v>68736</v>
      </c>
      <c r="AD11" s="43">
        <v>66673</v>
      </c>
      <c r="AE11" s="47" t="e">
        <f>#REF!+AC11</f>
        <v>#REF!</v>
      </c>
      <c r="AF11" s="47" t="e">
        <f>#REF!+AD11</f>
        <v>#REF!</v>
      </c>
    </row>
    <row r="12" spans="1:32">
      <c r="A12" s="76">
        <v>6</v>
      </c>
      <c r="B12" s="48" t="s">
        <v>13</v>
      </c>
      <c r="C12" s="16">
        <v>56513.5</v>
      </c>
      <c r="D12" s="16">
        <v>76116.3</v>
      </c>
      <c r="E12" s="16">
        <f t="shared" si="0"/>
        <v>134.68693321064879</v>
      </c>
      <c r="F12" s="16">
        <v>2782156.7</v>
      </c>
      <c r="G12" s="16">
        <v>2552216.4</v>
      </c>
      <c r="H12" s="62">
        <f t="shared" si="1"/>
        <v>91.735177964634403</v>
      </c>
      <c r="I12" s="62">
        <f t="shared" si="2"/>
        <v>2.9823607433915091</v>
      </c>
      <c r="K12" s="43">
        <v>5455.4</v>
      </c>
      <c r="L12" s="43">
        <v>5844</v>
      </c>
      <c r="M12" s="43">
        <v>28657</v>
      </c>
      <c r="N12" s="43">
        <v>27800</v>
      </c>
      <c r="O12" s="43">
        <f t="shared" si="3"/>
        <v>34112.400000000001</v>
      </c>
      <c r="P12" s="43">
        <f t="shared" si="4"/>
        <v>33644</v>
      </c>
      <c r="R12" s="43">
        <v>7.4</v>
      </c>
      <c r="S12" s="43">
        <v>526.9</v>
      </c>
      <c r="T12" s="43">
        <v>28.5</v>
      </c>
      <c r="U12" s="43">
        <f t="shared" si="5"/>
        <v>526.9</v>
      </c>
      <c r="V12" s="43">
        <f t="shared" si="6"/>
        <v>35.9</v>
      </c>
      <c r="X12" s="43">
        <v>11072.3</v>
      </c>
      <c r="Y12" s="43">
        <v>1781.4</v>
      </c>
      <c r="Z12" s="43">
        <v>361</v>
      </c>
      <c r="AA12" s="43">
        <f t="shared" si="7"/>
        <v>13214.699999999999</v>
      </c>
      <c r="AC12" s="43">
        <v>67135</v>
      </c>
      <c r="AD12" s="43">
        <v>65648</v>
      </c>
      <c r="AE12" s="47" t="e">
        <f>#REF!+AC12</f>
        <v>#REF!</v>
      </c>
      <c r="AF12" s="47" t="e">
        <f>#REF!+AD12</f>
        <v>#REF!</v>
      </c>
    </row>
    <row r="13" spans="1:32">
      <c r="A13" s="76">
        <v>7</v>
      </c>
      <c r="B13" s="48" t="s">
        <v>14</v>
      </c>
      <c r="C13" s="16">
        <v>32809.5</v>
      </c>
      <c r="D13" s="16">
        <v>57796.7</v>
      </c>
      <c r="E13" s="16">
        <f t="shared" si="0"/>
        <v>176.15842972309846</v>
      </c>
      <c r="F13" s="16">
        <v>2148676.7999999998</v>
      </c>
      <c r="G13" s="16">
        <v>1939555.6</v>
      </c>
      <c r="H13" s="62">
        <f t="shared" si="1"/>
        <v>90.267442734989288</v>
      </c>
      <c r="I13" s="62">
        <f t="shared" si="2"/>
        <v>2.9798939509648497</v>
      </c>
      <c r="K13" s="43">
        <v>5579.7</v>
      </c>
      <c r="L13" s="43">
        <v>5018.5</v>
      </c>
      <c r="M13" s="43">
        <v>36797.9</v>
      </c>
      <c r="N13" s="43">
        <v>32776.1</v>
      </c>
      <c r="O13" s="43">
        <f t="shared" si="3"/>
        <v>42377.599999999999</v>
      </c>
      <c r="P13" s="43">
        <f t="shared" si="4"/>
        <v>37794.6</v>
      </c>
      <c r="R13" s="43">
        <v>30.4</v>
      </c>
      <c r="S13" s="43">
        <v>868.1</v>
      </c>
      <c r="T13" s="43">
        <v>441.3</v>
      </c>
      <c r="U13" s="43">
        <f t="shared" si="5"/>
        <v>868.1</v>
      </c>
      <c r="V13" s="43">
        <f t="shared" si="6"/>
        <v>471.7</v>
      </c>
      <c r="X13" s="43">
        <v>14622</v>
      </c>
      <c r="Y13" s="43">
        <v>2960.3</v>
      </c>
      <c r="Z13" s="43">
        <v>1668.1</v>
      </c>
      <c r="AA13" s="43">
        <f t="shared" si="7"/>
        <v>19250.399999999998</v>
      </c>
      <c r="AC13" s="43">
        <v>73400</v>
      </c>
      <c r="AD13" s="43">
        <v>65791</v>
      </c>
      <c r="AE13" s="47" t="e">
        <f>#REF!+AC13</f>
        <v>#REF!</v>
      </c>
      <c r="AF13" s="47" t="e">
        <f>#REF!+AD13</f>
        <v>#REF!</v>
      </c>
    </row>
    <row r="14" spans="1:32">
      <c r="A14" s="76">
        <v>8</v>
      </c>
      <c r="B14" s="48" t="s">
        <v>15</v>
      </c>
      <c r="C14" s="16">
        <v>45212.6</v>
      </c>
      <c r="D14" s="16">
        <v>60796.2</v>
      </c>
      <c r="E14" s="16">
        <f t="shared" si="0"/>
        <v>134.46738298615873</v>
      </c>
      <c r="F14" s="16">
        <v>2251475.7000000002</v>
      </c>
      <c r="G14" s="16">
        <v>2051499.6</v>
      </c>
      <c r="H14" s="62">
        <f t="shared" si="1"/>
        <v>91.11799874189181</v>
      </c>
      <c r="I14" s="62">
        <f t="shared" si="2"/>
        <v>2.9635004559591427</v>
      </c>
      <c r="K14" s="43">
        <v>5439.4</v>
      </c>
      <c r="L14" s="43">
        <v>6310.7</v>
      </c>
      <c r="M14" s="43">
        <v>25323.5</v>
      </c>
      <c r="N14" s="43">
        <v>21322.400000000001</v>
      </c>
      <c r="O14" s="43">
        <f t="shared" si="3"/>
        <v>30762.9</v>
      </c>
      <c r="P14" s="43">
        <f t="shared" si="4"/>
        <v>27633.100000000002</v>
      </c>
      <c r="R14" s="43">
        <v>61.5</v>
      </c>
      <c r="S14" s="43">
        <v>625.1</v>
      </c>
      <c r="T14" s="47">
        <v>11</v>
      </c>
      <c r="U14" s="43">
        <f t="shared" si="5"/>
        <v>625.1</v>
      </c>
      <c r="V14" s="43">
        <f t="shared" si="6"/>
        <v>72.5</v>
      </c>
      <c r="X14" s="43">
        <v>8522</v>
      </c>
      <c r="Y14" s="43">
        <v>1869.2</v>
      </c>
      <c r="Z14" s="43">
        <v>335.5</v>
      </c>
      <c r="AA14" s="43">
        <f t="shared" si="7"/>
        <v>10726.7</v>
      </c>
      <c r="AC14" s="43">
        <v>62013</v>
      </c>
      <c r="AD14" s="43">
        <v>72927</v>
      </c>
      <c r="AE14" s="47" t="e">
        <f>#REF!+AC14</f>
        <v>#REF!</v>
      </c>
      <c r="AF14" s="47" t="e">
        <f>#REF!+AD14</f>
        <v>#REF!</v>
      </c>
    </row>
    <row r="15" spans="1:32">
      <c r="A15" s="76">
        <v>9</v>
      </c>
      <c r="B15" s="48" t="s">
        <v>16</v>
      </c>
      <c r="C15" s="16">
        <v>51054.5</v>
      </c>
      <c r="D15" s="16">
        <v>88950.7</v>
      </c>
      <c r="E15" s="16">
        <f t="shared" si="0"/>
        <v>174.22695354963813</v>
      </c>
      <c r="F15" s="16">
        <v>2657115.2999999998</v>
      </c>
      <c r="G15" s="16">
        <v>2442408</v>
      </c>
      <c r="H15" s="62">
        <f t="shared" si="1"/>
        <v>91.919533939682637</v>
      </c>
      <c r="I15" s="62">
        <f t="shared" si="2"/>
        <v>3.641926328443077</v>
      </c>
      <c r="K15" s="43">
        <v>5826.9</v>
      </c>
      <c r="L15" s="43">
        <v>3406.2</v>
      </c>
      <c r="M15" s="43">
        <v>28597.7</v>
      </c>
      <c r="N15" s="43">
        <v>18741.5</v>
      </c>
      <c r="O15" s="43">
        <f t="shared" si="3"/>
        <v>34424.6</v>
      </c>
      <c r="P15" s="43">
        <f t="shared" si="4"/>
        <v>22147.7</v>
      </c>
      <c r="S15" s="43">
        <v>512.6</v>
      </c>
      <c r="T15" s="43">
        <v>60.7</v>
      </c>
      <c r="U15" s="43">
        <f t="shared" si="5"/>
        <v>512.6</v>
      </c>
      <c r="V15" s="43">
        <f t="shared" si="6"/>
        <v>60.7</v>
      </c>
      <c r="X15" s="43">
        <v>10608.2</v>
      </c>
      <c r="Y15" s="43">
        <v>1659</v>
      </c>
      <c r="Z15" s="43">
        <v>371.3</v>
      </c>
      <c r="AA15" s="43">
        <f t="shared" si="7"/>
        <v>12638.5</v>
      </c>
      <c r="AC15" s="43">
        <v>67323</v>
      </c>
      <c r="AD15" s="43">
        <v>68900</v>
      </c>
      <c r="AE15" s="47" t="e">
        <f>#REF!+AC15</f>
        <v>#REF!</v>
      </c>
      <c r="AF15" s="47" t="e">
        <f>#REF!+AD15</f>
        <v>#REF!</v>
      </c>
    </row>
    <row r="16" spans="1:32">
      <c r="A16" s="76">
        <v>10</v>
      </c>
      <c r="B16" s="48" t="s">
        <v>17</v>
      </c>
      <c r="C16" s="16">
        <v>61861.5</v>
      </c>
      <c r="D16" s="16">
        <v>74519.3</v>
      </c>
      <c r="E16" s="16">
        <f t="shared" si="0"/>
        <v>120.4615148355601</v>
      </c>
      <c r="F16" s="16">
        <v>3272363.3</v>
      </c>
      <c r="G16" s="16">
        <v>2956491.8</v>
      </c>
      <c r="H16" s="62">
        <f t="shared" si="1"/>
        <v>90.347297318729858</v>
      </c>
      <c r="I16" s="62">
        <f t="shared" si="2"/>
        <v>2.5205312593797826</v>
      </c>
      <c r="K16" s="43">
        <v>7248.4</v>
      </c>
      <c r="L16" s="43">
        <v>7161</v>
      </c>
      <c r="M16" s="43">
        <v>42128.1</v>
      </c>
      <c r="N16" s="43">
        <v>34795.5</v>
      </c>
      <c r="O16" s="43">
        <f t="shared" si="3"/>
        <v>49376.5</v>
      </c>
      <c r="P16" s="43">
        <f t="shared" si="4"/>
        <v>41956.5</v>
      </c>
      <c r="S16" s="43">
        <v>768.5</v>
      </c>
      <c r="T16" s="43">
        <v>721.5</v>
      </c>
      <c r="U16" s="43">
        <f t="shared" si="5"/>
        <v>768.5</v>
      </c>
      <c r="V16" s="43">
        <f t="shared" si="6"/>
        <v>721.5</v>
      </c>
      <c r="X16" s="43">
        <v>23081</v>
      </c>
      <c r="Y16" s="43">
        <v>3286.7</v>
      </c>
      <c r="Z16" s="43">
        <v>1688.5</v>
      </c>
      <c r="AA16" s="43">
        <f t="shared" si="7"/>
        <v>28056.2</v>
      </c>
      <c r="AC16" s="43">
        <v>78119</v>
      </c>
      <c r="AD16" s="43">
        <v>75362</v>
      </c>
      <c r="AE16" s="47" t="e">
        <f>#REF!+AC16</f>
        <v>#REF!</v>
      </c>
      <c r="AF16" s="47" t="e">
        <f>#REF!+AD16</f>
        <v>#REF!</v>
      </c>
    </row>
    <row r="17" spans="1:44">
      <c r="A17" s="76">
        <v>11</v>
      </c>
      <c r="B17" s="48" t="s">
        <v>18</v>
      </c>
      <c r="C17" s="16">
        <v>44743</v>
      </c>
      <c r="D17" s="16">
        <v>56170.3</v>
      </c>
      <c r="E17" s="16">
        <f t="shared" si="0"/>
        <v>125.53986098384104</v>
      </c>
      <c r="F17" s="16">
        <v>2311715.9</v>
      </c>
      <c r="G17" s="16">
        <v>2095095.8</v>
      </c>
      <c r="H17" s="62">
        <f t="shared" si="1"/>
        <v>90.629467055186154</v>
      </c>
      <c r="I17" s="62">
        <f t="shared" si="2"/>
        <v>2.6810373062654222</v>
      </c>
      <c r="K17" s="43">
        <v>4728.2</v>
      </c>
      <c r="L17" s="43">
        <v>5660.6</v>
      </c>
      <c r="M17" s="43">
        <v>22292</v>
      </c>
      <c r="N17" s="43">
        <v>21808.2</v>
      </c>
      <c r="O17" s="43">
        <f t="shared" si="3"/>
        <v>27020.2</v>
      </c>
      <c r="P17" s="43">
        <f t="shared" si="4"/>
        <v>27468.800000000003</v>
      </c>
      <c r="R17" s="47">
        <v>120</v>
      </c>
      <c r="S17" s="43">
        <v>552.9</v>
      </c>
      <c r="T17" s="43">
        <v>1131.3</v>
      </c>
      <c r="U17" s="43">
        <f t="shared" si="5"/>
        <v>552.9</v>
      </c>
      <c r="V17" s="43">
        <f t="shared" si="6"/>
        <v>1251.3</v>
      </c>
      <c r="X17" s="43">
        <v>8812.7000000000007</v>
      </c>
      <c r="Y17" s="43">
        <v>2336.5</v>
      </c>
      <c r="Z17" s="43">
        <v>445.4</v>
      </c>
      <c r="AA17" s="43">
        <f t="shared" si="7"/>
        <v>11594.6</v>
      </c>
      <c r="AC17" s="43">
        <v>56398</v>
      </c>
      <c r="AD17" s="43">
        <v>52598</v>
      </c>
      <c r="AE17" s="47" t="e">
        <f>#REF!+AC17</f>
        <v>#REF!</v>
      </c>
      <c r="AF17" s="47" t="e">
        <f>#REF!+AD17</f>
        <v>#REF!</v>
      </c>
    </row>
    <row r="18" spans="1:44">
      <c r="A18" s="76">
        <v>12</v>
      </c>
      <c r="B18" s="48" t="s">
        <v>19</v>
      </c>
      <c r="C18" s="16">
        <v>35099.5</v>
      </c>
      <c r="D18" s="16">
        <v>51497</v>
      </c>
      <c r="E18" s="16">
        <f t="shared" si="0"/>
        <v>146.71718970355704</v>
      </c>
      <c r="F18" s="16">
        <v>2140387.2000000002</v>
      </c>
      <c r="G18" s="16">
        <v>1953655</v>
      </c>
      <c r="H18" s="62">
        <f t="shared" si="1"/>
        <v>91.275774775704122</v>
      </c>
      <c r="I18" s="62">
        <f t="shared" si="2"/>
        <v>2.6359311137329775</v>
      </c>
      <c r="K18" s="43">
        <v>5779.1</v>
      </c>
      <c r="L18" s="43">
        <v>4150.8</v>
      </c>
      <c r="M18" s="43">
        <v>23654.7</v>
      </c>
      <c r="N18" s="43">
        <v>21020.799999999999</v>
      </c>
      <c r="O18" s="43">
        <f t="shared" si="3"/>
        <v>29433.800000000003</v>
      </c>
      <c r="P18" s="43">
        <f t="shared" si="4"/>
        <v>25171.599999999999</v>
      </c>
      <c r="R18" s="47">
        <v>26</v>
      </c>
      <c r="S18" s="43">
        <v>470.3</v>
      </c>
      <c r="T18" s="43">
        <v>80.8</v>
      </c>
      <c r="U18" s="43">
        <f t="shared" si="5"/>
        <v>470.3</v>
      </c>
      <c r="V18" s="43">
        <f t="shared" si="6"/>
        <v>106.8</v>
      </c>
      <c r="X18" s="43">
        <v>9889.2999999999993</v>
      </c>
      <c r="Y18" s="43">
        <v>1607.5</v>
      </c>
      <c r="Z18" s="43">
        <v>380.9</v>
      </c>
      <c r="AA18" s="43">
        <f t="shared" si="7"/>
        <v>11877.699999999999</v>
      </c>
      <c r="AC18" s="43">
        <v>61137</v>
      </c>
      <c r="AD18" s="43">
        <v>55305</v>
      </c>
      <c r="AE18" s="47" t="e">
        <f>#REF!+AC18</f>
        <v>#REF!</v>
      </c>
      <c r="AF18" s="47" t="e">
        <f>#REF!+AD18</f>
        <v>#REF!</v>
      </c>
    </row>
    <row r="19" spans="1:44">
      <c r="A19" s="76">
        <v>13</v>
      </c>
      <c r="B19" s="48" t="s">
        <v>20</v>
      </c>
      <c r="C19" s="16">
        <v>48214</v>
      </c>
      <c r="D19" s="16">
        <v>76046.5</v>
      </c>
      <c r="E19" s="16">
        <f t="shared" si="0"/>
        <v>157.72700875264448</v>
      </c>
      <c r="F19" s="16">
        <v>2132554.7999999998</v>
      </c>
      <c r="G19" s="16">
        <v>1946104.1</v>
      </c>
      <c r="H19" s="62">
        <f t="shared" si="1"/>
        <v>91.256932764400716</v>
      </c>
      <c r="I19" s="62">
        <f t="shared" si="2"/>
        <v>3.9076275518868697</v>
      </c>
      <c r="K19" s="43">
        <v>5095.8</v>
      </c>
      <c r="L19" s="43">
        <v>4854.8999999999996</v>
      </c>
      <c r="M19" s="43">
        <v>19102.900000000001</v>
      </c>
      <c r="N19" s="43">
        <v>9837.2999999999993</v>
      </c>
      <c r="O19" s="43">
        <f t="shared" si="3"/>
        <v>24198.7</v>
      </c>
      <c r="P19" s="43">
        <f t="shared" si="4"/>
        <v>14692.199999999999</v>
      </c>
      <c r="S19" s="43">
        <v>428.9</v>
      </c>
      <c r="T19" s="43">
        <v>171.7</v>
      </c>
      <c r="U19" s="43">
        <f t="shared" si="5"/>
        <v>428.9</v>
      </c>
      <c r="V19" s="43">
        <f t="shared" si="6"/>
        <v>171.7</v>
      </c>
      <c r="X19" s="43">
        <v>6753.8</v>
      </c>
      <c r="Y19" s="43">
        <v>1625.9</v>
      </c>
      <c r="Z19" s="43">
        <v>385.2</v>
      </c>
      <c r="AA19" s="43">
        <f t="shared" si="7"/>
        <v>8764.9000000000015</v>
      </c>
      <c r="AC19" s="43">
        <v>57220</v>
      </c>
      <c r="AD19" s="43">
        <v>56954</v>
      </c>
      <c r="AE19" s="47" t="e">
        <f>#REF!+AC19</f>
        <v>#REF!</v>
      </c>
      <c r="AF19" s="47" t="e">
        <f>#REF!+AD19</f>
        <v>#REF!</v>
      </c>
    </row>
    <row r="20" spans="1:44">
      <c r="A20" s="76">
        <v>14</v>
      </c>
      <c r="B20" s="48" t="s">
        <v>21</v>
      </c>
      <c r="C20" s="16">
        <v>37862.199999999997</v>
      </c>
      <c r="D20" s="16">
        <v>57717.599999999999</v>
      </c>
      <c r="E20" s="16">
        <f t="shared" si="0"/>
        <v>152.44122105952641</v>
      </c>
      <c r="F20" s="16">
        <v>2167364.9</v>
      </c>
      <c r="G20" s="16">
        <v>1987291.9</v>
      </c>
      <c r="H20" s="62">
        <f t="shared" si="1"/>
        <v>91.691615934169647</v>
      </c>
      <c r="I20" s="62">
        <f t="shared" si="2"/>
        <v>2.90433428526529</v>
      </c>
      <c r="K20" s="43">
        <v>4537.7</v>
      </c>
      <c r="L20" s="43">
        <v>4791.2</v>
      </c>
      <c r="M20" s="43">
        <v>26280.3</v>
      </c>
      <c r="N20" s="43">
        <v>25659.3</v>
      </c>
      <c r="O20" s="43">
        <f t="shared" si="3"/>
        <v>30818</v>
      </c>
      <c r="P20" s="43">
        <f t="shared" si="4"/>
        <v>30450.5</v>
      </c>
      <c r="S20" s="43">
        <v>620.9</v>
      </c>
      <c r="U20" s="43">
        <f t="shared" si="5"/>
        <v>620.9</v>
      </c>
      <c r="V20" s="43">
        <f t="shared" si="6"/>
        <v>0</v>
      </c>
      <c r="X20" s="43">
        <v>9493.7000000000007</v>
      </c>
      <c r="Y20" s="43">
        <v>1542.3</v>
      </c>
      <c r="Z20" s="43">
        <v>296.39999999999998</v>
      </c>
      <c r="AA20" s="43">
        <f t="shared" si="7"/>
        <v>11332.4</v>
      </c>
      <c r="AC20" s="43">
        <v>67955</v>
      </c>
      <c r="AD20" s="43">
        <v>64412</v>
      </c>
      <c r="AE20" s="47" t="e">
        <f>#REF!+AC20</f>
        <v>#REF!</v>
      </c>
      <c r="AF20" s="47" t="e">
        <f>#REF!+AD20</f>
        <v>#REF!</v>
      </c>
    </row>
    <row r="21" spans="1:44">
      <c r="A21" s="76">
        <v>15</v>
      </c>
      <c r="B21" s="48" t="s">
        <v>22</v>
      </c>
      <c r="C21" s="16">
        <v>20483.900000000001</v>
      </c>
      <c r="D21" s="16">
        <v>27077.9</v>
      </c>
      <c r="E21" s="16">
        <f t="shared" si="0"/>
        <v>132.19113547713081</v>
      </c>
      <c r="F21" s="16">
        <v>2318155.6</v>
      </c>
      <c r="G21" s="16">
        <v>2120802.6</v>
      </c>
      <c r="H21" s="62">
        <f t="shared" si="1"/>
        <v>91.486637048867649</v>
      </c>
      <c r="I21" s="62">
        <f t="shared" si="2"/>
        <v>1.2767760658158378</v>
      </c>
      <c r="K21" s="43">
        <v>5447.1</v>
      </c>
      <c r="L21" s="43">
        <v>5299.9</v>
      </c>
      <c r="M21" s="43">
        <v>14050.4</v>
      </c>
      <c r="N21" s="43">
        <v>13268.6</v>
      </c>
      <c r="O21" s="43">
        <f t="shared" si="3"/>
        <v>19497.5</v>
      </c>
      <c r="P21" s="43">
        <f t="shared" si="4"/>
        <v>18568.5</v>
      </c>
      <c r="S21" s="43">
        <v>371.2</v>
      </c>
      <c r="U21" s="43">
        <f t="shared" si="5"/>
        <v>371.2</v>
      </c>
      <c r="V21" s="43">
        <f t="shared" si="6"/>
        <v>0</v>
      </c>
      <c r="X21" s="43">
        <v>5152.2</v>
      </c>
      <c r="Y21" s="43">
        <v>1559.5</v>
      </c>
      <c r="Z21" s="43">
        <v>180.2</v>
      </c>
      <c r="AA21" s="43">
        <f t="shared" si="7"/>
        <v>6891.9</v>
      </c>
      <c r="AC21" s="43">
        <v>44748</v>
      </c>
      <c r="AD21" s="43">
        <v>42855</v>
      </c>
      <c r="AE21" s="47" t="e">
        <f>#REF!+AC21</f>
        <v>#REF!</v>
      </c>
      <c r="AF21" s="47" t="e">
        <f>#REF!+AD21</f>
        <v>#REF!</v>
      </c>
    </row>
    <row r="22" spans="1:44">
      <c r="A22" s="76">
        <v>16</v>
      </c>
      <c r="B22" s="48" t="s">
        <v>23</v>
      </c>
      <c r="C22" s="16">
        <v>70016.5</v>
      </c>
      <c r="D22" s="16">
        <v>65083.7</v>
      </c>
      <c r="E22" s="16">
        <f t="shared" si="0"/>
        <v>92.954803510601067</v>
      </c>
      <c r="F22" s="16">
        <v>2528563.5</v>
      </c>
      <c r="G22" s="16">
        <v>2277615.9</v>
      </c>
      <c r="H22" s="62">
        <f t="shared" si="1"/>
        <v>90.075487524833761</v>
      </c>
      <c r="I22" s="62">
        <f t="shared" si="2"/>
        <v>2.8575362509543423</v>
      </c>
      <c r="K22" s="43">
        <v>7930.5</v>
      </c>
      <c r="L22" s="43">
        <v>4034.7</v>
      </c>
      <c r="M22" s="43">
        <v>41070.800000000003</v>
      </c>
      <c r="N22" s="43">
        <v>35130.9</v>
      </c>
      <c r="O22" s="43">
        <f t="shared" si="3"/>
        <v>49001.3</v>
      </c>
      <c r="P22" s="43">
        <f t="shared" si="4"/>
        <v>39165.599999999999</v>
      </c>
      <c r="S22" s="43">
        <v>794.6</v>
      </c>
      <c r="T22" s="43">
        <v>547.29999999999995</v>
      </c>
      <c r="U22" s="43">
        <f t="shared" si="5"/>
        <v>794.6</v>
      </c>
      <c r="V22" s="43">
        <f t="shared" si="6"/>
        <v>547.29999999999995</v>
      </c>
      <c r="X22" s="43">
        <v>18144.599999999999</v>
      </c>
      <c r="Y22" s="43">
        <v>2923.2</v>
      </c>
      <c r="Z22" s="43">
        <v>1042.8</v>
      </c>
      <c r="AA22" s="43">
        <f t="shared" si="7"/>
        <v>22110.6</v>
      </c>
      <c r="AC22" s="43">
        <v>87101</v>
      </c>
      <c r="AD22" s="43">
        <v>73506</v>
      </c>
      <c r="AE22" s="47" t="e">
        <f>#REF!+AC22</f>
        <v>#REF!</v>
      </c>
      <c r="AF22" s="47" t="e">
        <f>#REF!+AD22</f>
        <v>#REF!</v>
      </c>
    </row>
    <row r="23" spans="1:44">
      <c r="A23" s="76">
        <v>17</v>
      </c>
      <c r="B23" s="48" t="s">
        <v>24</v>
      </c>
      <c r="C23" s="16">
        <v>34985.5</v>
      </c>
      <c r="D23" s="16">
        <v>34778.199999999997</v>
      </c>
      <c r="E23" s="16">
        <f t="shared" si="0"/>
        <v>99.407468808506366</v>
      </c>
      <c r="F23" s="16">
        <v>2026250.4</v>
      </c>
      <c r="G23" s="16">
        <v>1856787.2</v>
      </c>
      <c r="H23" s="62">
        <f t="shared" si="1"/>
        <v>91.636611151316743</v>
      </c>
      <c r="I23" s="62">
        <f t="shared" si="2"/>
        <v>1.873031007538182</v>
      </c>
      <c r="K23" s="43">
        <v>5556.5</v>
      </c>
      <c r="L23" s="43">
        <v>4553.8</v>
      </c>
      <c r="M23" s="43">
        <v>16458.400000000001</v>
      </c>
      <c r="N23" s="43">
        <v>15759</v>
      </c>
      <c r="O23" s="43">
        <f t="shared" si="3"/>
        <v>22014.9</v>
      </c>
      <c r="P23" s="43">
        <f t="shared" si="4"/>
        <v>20312.8</v>
      </c>
      <c r="S23" s="43">
        <v>396.3</v>
      </c>
      <c r="T23" s="43">
        <v>156.80000000000001</v>
      </c>
      <c r="U23" s="43">
        <f t="shared" si="5"/>
        <v>396.3</v>
      </c>
      <c r="V23" s="43">
        <f t="shared" si="6"/>
        <v>156.80000000000001</v>
      </c>
      <c r="X23" s="43">
        <v>6234.1</v>
      </c>
      <c r="Y23" s="43">
        <v>1541.2</v>
      </c>
      <c r="Z23" s="43">
        <v>448.7</v>
      </c>
      <c r="AA23" s="43">
        <f t="shared" si="7"/>
        <v>8224</v>
      </c>
      <c r="AC23" s="43">
        <v>56339</v>
      </c>
      <c r="AD23" s="43">
        <v>49517</v>
      </c>
      <c r="AE23" s="47" t="e">
        <f>#REF!+AC23</f>
        <v>#REF!</v>
      </c>
      <c r="AF23" s="47" t="e">
        <f>#REF!+AD23</f>
        <v>#REF!</v>
      </c>
    </row>
    <row r="24" spans="1:44">
      <c r="A24" s="76">
        <v>18</v>
      </c>
      <c r="B24" s="48" t="s">
        <v>25</v>
      </c>
      <c r="C24" s="16">
        <v>26953.3</v>
      </c>
      <c r="D24" s="16">
        <v>35231.599999999999</v>
      </c>
      <c r="E24" s="16">
        <f t="shared" si="0"/>
        <v>130.71349333847803</v>
      </c>
      <c r="F24" s="16">
        <v>2838902</v>
      </c>
      <c r="G24" s="16">
        <v>2561738.2000000002</v>
      </c>
      <c r="H24" s="62">
        <f t="shared" si="1"/>
        <v>90.236936674813023</v>
      </c>
      <c r="I24" s="62">
        <f t="shared" si="2"/>
        <v>1.3753005674038041</v>
      </c>
      <c r="K24" s="43">
        <v>6541.5</v>
      </c>
      <c r="L24" s="43">
        <v>7064.1</v>
      </c>
      <c r="M24" s="43">
        <v>39382.1</v>
      </c>
      <c r="N24" s="43">
        <v>35053</v>
      </c>
      <c r="O24" s="43">
        <f t="shared" si="3"/>
        <v>45923.6</v>
      </c>
      <c r="P24" s="43">
        <f t="shared" si="4"/>
        <v>42117.1</v>
      </c>
      <c r="Q24" s="47">
        <v>25</v>
      </c>
      <c r="R24" s="47">
        <v>30</v>
      </c>
      <c r="S24" s="43">
        <v>657.8</v>
      </c>
      <c r="T24" s="47">
        <v>290</v>
      </c>
      <c r="U24" s="43">
        <f t="shared" si="5"/>
        <v>682.8</v>
      </c>
      <c r="V24" s="43">
        <f t="shared" si="6"/>
        <v>320</v>
      </c>
      <c r="X24" s="43">
        <v>18558</v>
      </c>
      <c r="Y24" s="43">
        <v>2822.1</v>
      </c>
      <c r="Z24" s="43">
        <v>465.3</v>
      </c>
      <c r="AA24" s="43">
        <f t="shared" si="7"/>
        <v>21845.399999999998</v>
      </c>
      <c r="AC24" s="43">
        <v>76504</v>
      </c>
      <c r="AD24" s="43">
        <v>76659</v>
      </c>
      <c r="AE24" s="47" t="e">
        <f>#REF!+AC24</f>
        <v>#REF!</v>
      </c>
      <c r="AF24" s="47" t="e">
        <f>#REF!+AD24</f>
        <v>#REF!</v>
      </c>
      <c r="AL24" s="105"/>
      <c r="AM24" s="105"/>
      <c r="AN24" s="105"/>
      <c r="AO24" s="105"/>
      <c r="AP24" s="105"/>
      <c r="AQ24" s="105"/>
      <c r="AR24" s="105"/>
    </row>
    <row r="25" spans="1:44">
      <c r="A25" s="76">
        <v>19</v>
      </c>
      <c r="B25" s="48" t="s">
        <v>26</v>
      </c>
      <c r="C25" s="16">
        <v>49040.5</v>
      </c>
      <c r="D25" s="16">
        <v>57675.6</v>
      </c>
      <c r="E25" s="16">
        <f t="shared" si="0"/>
        <v>117.60809942802378</v>
      </c>
      <c r="F25" s="16">
        <v>2077009.5</v>
      </c>
      <c r="G25" s="16">
        <v>1898645</v>
      </c>
      <c r="H25" s="62">
        <f t="shared" si="1"/>
        <v>91.412436967669137</v>
      </c>
      <c r="I25" s="62">
        <f t="shared" si="2"/>
        <v>3.037724271783298</v>
      </c>
      <c r="K25" s="43">
        <v>5573.1</v>
      </c>
      <c r="L25" s="43">
        <v>5505.9</v>
      </c>
      <c r="M25" s="43">
        <v>28356</v>
      </c>
      <c r="N25" s="43">
        <v>28001.3</v>
      </c>
      <c r="O25" s="43">
        <f t="shared" si="3"/>
        <v>33929.1</v>
      </c>
      <c r="P25" s="43">
        <f t="shared" si="4"/>
        <v>33507.199999999997</v>
      </c>
      <c r="R25" s="43">
        <v>26.4</v>
      </c>
      <c r="S25" s="43">
        <v>487.3</v>
      </c>
      <c r="T25" s="43">
        <v>432.4</v>
      </c>
      <c r="U25" s="43">
        <f t="shared" si="5"/>
        <v>487.3</v>
      </c>
      <c r="V25" s="43">
        <f t="shared" si="6"/>
        <v>458.79999999999995</v>
      </c>
      <c r="X25" s="43">
        <v>9398.9</v>
      </c>
      <c r="Y25" s="43">
        <v>1825</v>
      </c>
      <c r="Z25" s="43">
        <v>471.1</v>
      </c>
      <c r="AA25" s="43">
        <f t="shared" si="7"/>
        <v>11695</v>
      </c>
      <c r="AC25" s="43">
        <v>59392</v>
      </c>
      <c r="AD25" s="43">
        <v>54922</v>
      </c>
      <c r="AE25" s="47" t="e">
        <f>#REF!+AC25</f>
        <v>#REF!</v>
      </c>
      <c r="AF25" s="47" t="e">
        <f>#REF!+AD25</f>
        <v>#REF!</v>
      </c>
    </row>
    <row r="26" spans="1:44">
      <c r="A26" s="76">
        <v>20</v>
      </c>
      <c r="B26" s="48" t="s">
        <v>27</v>
      </c>
      <c r="C26" s="16">
        <v>37171.300000000003</v>
      </c>
      <c r="D26" s="16">
        <v>38668</v>
      </c>
      <c r="E26" s="16">
        <f t="shared" si="0"/>
        <v>104.02649355820215</v>
      </c>
      <c r="F26" s="16">
        <v>1846940</v>
      </c>
      <c r="G26" s="16">
        <v>1687904.3</v>
      </c>
      <c r="H26" s="62">
        <f t="shared" si="1"/>
        <v>91.389233001613476</v>
      </c>
      <c r="I26" s="62">
        <f t="shared" si="2"/>
        <v>2.2908881741695901</v>
      </c>
      <c r="K26" s="43">
        <v>4875.8999999999996</v>
      </c>
      <c r="L26" s="43">
        <v>4862.1000000000004</v>
      </c>
      <c r="M26" s="43">
        <v>29769.8</v>
      </c>
      <c r="N26" s="43">
        <v>24361.4</v>
      </c>
      <c r="O26" s="43">
        <f t="shared" si="3"/>
        <v>34645.699999999997</v>
      </c>
      <c r="P26" s="43">
        <f t="shared" si="4"/>
        <v>29223.5</v>
      </c>
      <c r="S26" s="43">
        <v>558.4</v>
      </c>
      <c r="T26" s="43">
        <v>57.7</v>
      </c>
      <c r="U26" s="43">
        <f t="shared" si="5"/>
        <v>558.4</v>
      </c>
      <c r="V26" s="43">
        <f t="shared" si="6"/>
        <v>57.7</v>
      </c>
      <c r="X26" s="43">
        <v>11006.8</v>
      </c>
      <c r="Y26" s="43">
        <v>1715.2</v>
      </c>
      <c r="Z26" s="43">
        <v>446</v>
      </c>
      <c r="AA26" s="43">
        <f t="shared" si="7"/>
        <v>13168</v>
      </c>
      <c r="AC26" s="43">
        <v>71373</v>
      </c>
      <c r="AD26" s="43">
        <v>65889</v>
      </c>
      <c r="AE26" s="47" t="e">
        <f>#REF!+AC26</f>
        <v>#REF!</v>
      </c>
      <c r="AF26" s="47" t="e">
        <f>#REF!+AD26</f>
        <v>#REF!</v>
      </c>
    </row>
    <row r="27" spans="1:44">
      <c r="A27" s="76">
        <v>21</v>
      </c>
      <c r="B27" s="48" t="s">
        <v>28</v>
      </c>
      <c r="C27" s="16">
        <v>61072</v>
      </c>
      <c r="D27" s="16">
        <v>50040.2</v>
      </c>
      <c r="E27" s="16">
        <f t="shared" si="0"/>
        <v>81.936402934241542</v>
      </c>
      <c r="F27" s="16">
        <v>1921639.2</v>
      </c>
      <c r="G27" s="16">
        <v>1755298.8</v>
      </c>
      <c r="H27" s="62">
        <f t="shared" si="1"/>
        <v>91.343827707095073</v>
      </c>
      <c r="I27" s="62">
        <f t="shared" si="2"/>
        <v>2.8508080789435963</v>
      </c>
      <c r="K27" s="43">
        <v>6656.8</v>
      </c>
      <c r="L27" s="43">
        <v>5775.7</v>
      </c>
      <c r="M27" s="43">
        <v>19991.3</v>
      </c>
      <c r="N27" s="43">
        <v>18813.599999999999</v>
      </c>
      <c r="O27" s="43">
        <f t="shared" si="3"/>
        <v>26648.1</v>
      </c>
      <c r="P27" s="43">
        <f t="shared" si="4"/>
        <v>24589.3</v>
      </c>
      <c r="R27" s="43">
        <v>5.0999999999999996</v>
      </c>
      <c r="S27" s="43">
        <v>457.8</v>
      </c>
      <c r="T27" s="43">
        <v>161.9</v>
      </c>
      <c r="U27" s="43">
        <f t="shared" si="5"/>
        <v>457.8</v>
      </c>
      <c r="V27" s="43">
        <f t="shared" si="6"/>
        <v>167</v>
      </c>
      <c r="X27" s="43">
        <v>6744.6</v>
      </c>
      <c r="Y27" s="43">
        <v>2029.7</v>
      </c>
      <c r="Z27" s="43">
        <v>475.6</v>
      </c>
      <c r="AA27" s="43">
        <f t="shared" si="7"/>
        <v>9249.9000000000015</v>
      </c>
      <c r="AC27" s="43">
        <v>58456</v>
      </c>
      <c r="AD27" s="43">
        <v>55123</v>
      </c>
      <c r="AE27" s="47" t="e">
        <f>#REF!+AC27</f>
        <v>#REF!</v>
      </c>
      <c r="AF27" s="47" t="e">
        <f>#REF!+AD27</f>
        <v>#REF!</v>
      </c>
    </row>
    <row r="28" spans="1:44">
      <c r="A28" s="76">
        <v>22</v>
      </c>
      <c r="B28" s="48" t="s">
        <v>29</v>
      </c>
      <c r="C28" s="16">
        <v>24545</v>
      </c>
      <c r="D28" s="16">
        <v>44886.8</v>
      </c>
      <c r="E28" s="16">
        <f t="shared" si="0"/>
        <v>182.87553473212469</v>
      </c>
      <c r="F28" s="16">
        <v>2104054</v>
      </c>
      <c r="G28" s="16">
        <v>1933549.3</v>
      </c>
      <c r="H28" s="62">
        <f t="shared" si="1"/>
        <v>91.896372431506038</v>
      </c>
      <c r="I28" s="62">
        <f t="shared" si="2"/>
        <v>2.3214717100825926</v>
      </c>
      <c r="K28" s="43">
        <v>4350.8999999999996</v>
      </c>
      <c r="L28" s="43">
        <v>3406.5</v>
      </c>
      <c r="M28" s="43">
        <v>20234.2</v>
      </c>
      <c r="N28" s="43">
        <v>16534.3</v>
      </c>
      <c r="O28" s="43">
        <f t="shared" si="3"/>
        <v>24585.1</v>
      </c>
      <c r="P28" s="43">
        <f t="shared" si="4"/>
        <v>19940.8</v>
      </c>
      <c r="S28" s="43">
        <v>408.4</v>
      </c>
      <c r="U28" s="43">
        <f t="shared" si="5"/>
        <v>408.4</v>
      </c>
      <c r="V28" s="43">
        <f t="shared" si="6"/>
        <v>0</v>
      </c>
      <c r="X28" s="43">
        <v>6219.6</v>
      </c>
      <c r="Y28" s="43">
        <v>1577.1</v>
      </c>
      <c r="Z28" s="43">
        <v>397.9</v>
      </c>
      <c r="AA28" s="43">
        <f t="shared" si="7"/>
        <v>8194.6</v>
      </c>
      <c r="AC28" s="43">
        <v>50836</v>
      </c>
      <c r="AD28" s="43">
        <v>47590</v>
      </c>
      <c r="AE28" s="47" t="e">
        <f>#REF!+AC28</f>
        <v>#REF!</v>
      </c>
      <c r="AF28" s="47" t="e">
        <f>#REF!+AD28</f>
        <v>#REF!</v>
      </c>
    </row>
    <row r="29" spans="1:44">
      <c r="A29" s="76">
        <v>23</v>
      </c>
      <c r="B29" s="48" t="s">
        <v>30</v>
      </c>
      <c r="C29" s="16">
        <v>28600</v>
      </c>
      <c r="D29" s="16">
        <v>58575.5</v>
      </c>
      <c r="E29" s="16">
        <f t="shared" si="0"/>
        <v>204.80944055944056</v>
      </c>
      <c r="F29" s="16">
        <v>1686975.5</v>
      </c>
      <c r="G29" s="16">
        <v>1545832</v>
      </c>
      <c r="H29" s="62">
        <f t="shared" si="1"/>
        <v>91.63334025894271</v>
      </c>
      <c r="I29" s="62">
        <f t="shared" si="2"/>
        <v>3.7892539422136426</v>
      </c>
      <c r="K29" s="43">
        <v>3091.9</v>
      </c>
      <c r="L29" s="43">
        <v>3096.4</v>
      </c>
      <c r="M29" s="43">
        <v>24919.8</v>
      </c>
      <c r="N29" s="43">
        <v>11572.2</v>
      </c>
      <c r="O29" s="43">
        <f t="shared" si="3"/>
        <v>28011.7</v>
      </c>
      <c r="P29" s="43">
        <f t="shared" si="4"/>
        <v>14668.6</v>
      </c>
      <c r="Q29" s="47">
        <v>30</v>
      </c>
      <c r="S29" s="43">
        <v>520.79999999999995</v>
      </c>
      <c r="T29" s="43">
        <v>272.3</v>
      </c>
      <c r="U29" s="43">
        <f t="shared" si="5"/>
        <v>550.79999999999995</v>
      </c>
      <c r="V29" s="43">
        <f t="shared" si="6"/>
        <v>272.3</v>
      </c>
      <c r="X29" s="43">
        <v>8692.9</v>
      </c>
      <c r="Y29" s="43">
        <v>1904.3</v>
      </c>
      <c r="Z29" s="43">
        <v>444.6</v>
      </c>
      <c r="AA29" s="43">
        <f t="shared" si="7"/>
        <v>11041.8</v>
      </c>
      <c r="AC29" s="43">
        <v>46354</v>
      </c>
      <c r="AD29" s="43">
        <v>40731</v>
      </c>
      <c r="AE29" s="47" t="e">
        <f>#REF!+AC29</f>
        <v>#REF!</v>
      </c>
      <c r="AF29" s="47" t="e">
        <f>#REF!+AD29</f>
        <v>#REF!</v>
      </c>
    </row>
    <row r="30" spans="1:44">
      <c r="A30" s="76">
        <v>24</v>
      </c>
      <c r="B30" s="48" t="s">
        <v>31</v>
      </c>
      <c r="C30" s="16">
        <v>562833</v>
      </c>
      <c r="D30" s="16">
        <v>488364.79999999999</v>
      </c>
      <c r="E30" s="16">
        <f t="shared" si="0"/>
        <v>86.769041616252068</v>
      </c>
      <c r="F30" s="16">
        <v>19623043.300000001</v>
      </c>
      <c r="G30" s="16">
        <v>17847532.100000001</v>
      </c>
      <c r="H30" s="62">
        <f t="shared" si="1"/>
        <v>90.951907036764283</v>
      </c>
      <c r="I30" s="62">
        <f t="shared" si="2"/>
        <v>2.7363155716077965</v>
      </c>
      <c r="K30" s="43">
        <v>15205.8</v>
      </c>
      <c r="L30" s="43">
        <v>7931.7</v>
      </c>
      <c r="M30" s="43">
        <v>292332.79999999999</v>
      </c>
      <c r="N30" s="43">
        <v>228614.5</v>
      </c>
      <c r="O30" s="43">
        <f t="shared" si="3"/>
        <v>307538.59999999998</v>
      </c>
      <c r="P30" s="43">
        <f t="shared" si="4"/>
        <v>236546.2</v>
      </c>
      <c r="R30" s="43">
        <v>98.6</v>
      </c>
      <c r="S30" s="43">
        <v>13145.9</v>
      </c>
      <c r="T30" s="43">
        <v>4312.5</v>
      </c>
      <c r="U30" s="43">
        <f t="shared" si="5"/>
        <v>13145.9</v>
      </c>
      <c r="V30" s="43">
        <f t="shared" si="6"/>
        <v>4411.1000000000004</v>
      </c>
      <c r="X30" s="43">
        <v>113305.2</v>
      </c>
      <c r="Y30" s="43">
        <v>57540.5</v>
      </c>
      <c r="Z30" s="43">
        <v>0</v>
      </c>
      <c r="AA30" s="43">
        <f t="shared" si="7"/>
        <v>170845.7</v>
      </c>
      <c r="AB30" s="47" t="e">
        <f>#REF!-X33</f>
        <v>#REF!</v>
      </c>
      <c r="AC30" s="43">
        <v>1177847.8</v>
      </c>
      <c r="AD30" s="43">
        <v>1269687</v>
      </c>
      <c r="AE30" s="47" t="e">
        <f>#REF!+AC30</f>
        <v>#REF!</v>
      </c>
      <c r="AF30" s="47" t="e">
        <f>#REF!+AD30</f>
        <v>#REF!</v>
      </c>
    </row>
    <row r="31" spans="1:44" ht="40.5" customHeight="1">
      <c r="A31" s="76">
        <v>25</v>
      </c>
      <c r="B31" s="95" t="s">
        <v>68</v>
      </c>
      <c r="C31" s="16">
        <v>6240281.5</v>
      </c>
      <c r="D31" s="16">
        <v>6128530.5</v>
      </c>
      <c r="E31" s="16">
        <f t="shared" si="0"/>
        <v>98.209199376662738</v>
      </c>
      <c r="F31" s="16">
        <v>18203669.699999999</v>
      </c>
      <c r="G31" s="16">
        <v>16361289.1</v>
      </c>
      <c r="H31" s="62">
        <f t="shared" si="1"/>
        <v>89.879070372277738</v>
      </c>
      <c r="I31" s="62">
        <f t="shared" si="2"/>
        <v>37.457503883358434</v>
      </c>
      <c r="K31" s="43">
        <v>322574.90000000002</v>
      </c>
      <c r="L31" s="43">
        <v>162826.4</v>
      </c>
      <c r="M31" s="43">
        <v>377257.8</v>
      </c>
      <c r="N31" s="43">
        <v>287717.7</v>
      </c>
      <c r="O31" s="43">
        <f t="shared" si="3"/>
        <v>699832.7</v>
      </c>
      <c r="P31" s="43">
        <f t="shared" si="4"/>
        <v>450544.1</v>
      </c>
      <c r="S31" s="43">
        <v>4973.2</v>
      </c>
      <c r="T31" s="43">
        <v>3808.6</v>
      </c>
      <c r="U31" s="43">
        <f t="shared" si="5"/>
        <v>4973.2</v>
      </c>
      <c r="V31" s="43">
        <f t="shared" si="6"/>
        <v>3808.6</v>
      </c>
      <c r="AC31" s="47">
        <v>1321827.3999999999</v>
      </c>
      <c r="AD31" s="47">
        <v>1401567.9</v>
      </c>
      <c r="AE31" s="47" t="e">
        <f>#REF!+AC31</f>
        <v>#REF!</v>
      </c>
      <c r="AF31" s="47" t="e">
        <f>#REF!+AD31</f>
        <v>#REF!</v>
      </c>
    </row>
    <row r="32" spans="1:44">
      <c r="A32" s="76">
        <v>26</v>
      </c>
      <c r="B32" s="95" t="s">
        <v>86</v>
      </c>
      <c r="C32" s="16"/>
      <c r="D32" s="16"/>
      <c r="E32" s="16"/>
      <c r="F32" s="62"/>
      <c r="G32" s="62"/>
      <c r="H32" s="62"/>
      <c r="I32" s="62"/>
    </row>
    <row r="33" spans="1:27" ht="12.75" thickBot="1">
      <c r="A33" s="97"/>
      <c r="B33" s="119" t="s">
        <v>32</v>
      </c>
      <c r="C33" s="120">
        <f>SUM(C7:C32)</f>
        <v>7794060.7000000002</v>
      </c>
      <c r="D33" s="120">
        <f>SUM(D7:D32)</f>
        <v>7911598.7000000002</v>
      </c>
      <c r="E33" s="120">
        <f>D33/C33*100</f>
        <v>101.50804573538925</v>
      </c>
      <c r="F33" s="121">
        <f>SUM(F7:F32)</f>
        <v>90271389.900000006</v>
      </c>
      <c r="G33" s="121">
        <f>SUM(G7:G32)</f>
        <v>82027378.799999997</v>
      </c>
      <c r="H33" s="121">
        <f>G33/F33*100</f>
        <v>90.867526124132482</v>
      </c>
      <c r="I33" s="121">
        <f>D33/G33*100</f>
        <v>9.6450707260683561</v>
      </c>
      <c r="K33" s="43">
        <f t="shared" ref="K33:V33" si="8">SUM(K7:K31)</f>
        <v>464906.5</v>
      </c>
      <c r="L33" s="43">
        <f t="shared" si="8"/>
        <v>284372.59999999998</v>
      </c>
      <c r="M33" s="47">
        <f t="shared" si="8"/>
        <v>1281885.4000000001</v>
      </c>
      <c r="N33" s="47">
        <f t="shared" si="8"/>
        <v>1030631.0999999999</v>
      </c>
      <c r="O33" s="47">
        <f t="shared" si="8"/>
        <v>1746791.8999999997</v>
      </c>
      <c r="P33" s="47">
        <f t="shared" si="8"/>
        <v>1315003.7000000002</v>
      </c>
      <c r="Q33" s="43">
        <f t="shared" si="8"/>
        <v>100.8</v>
      </c>
      <c r="R33" s="43">
        <f t="shared" si="8"/>
        <v>2481.9</v>
      </c>
      <c r="S33" s="43">
        <f t="shared" si="8"/>
        <v>30470.499999999996</v>
      </c>
      <c r="T33" s="47">
        <f t="shared" si="8"/>
        <v>13977</v>
      </c>
      <c r="U33" s="43">
        <f t="shared" si="8"/>
        <v>30571.299999999996</v>
      </c>
      <c r="V33" s="43">
        <f t="shared" si="8"/>
        <v>16458.900000000001</v>
      </c>
      <c r="X33" s="43">
        <f>SUM(X7:X31)</f>
        <v>353043.1</v>
      </c>
      <c r="Y33" s="43">
        <f>SUM(Y7:Y31)</f>
        <v>102601.4</v>
      </c>
      <c r="Z33" s="43">
        <f>SUM(Z7:Z31)</f>
        <v>12937.1</v>
      </c>
      <c r="AA33" s="43">
        <f>SUM(AA7:AA31)</f>
        <v>468581.6</v>
      </c>
    </row>
    <row r="34" spans="1:27" ht="18" hidden="1" customHeight="1">
      <c r="A34" s="90"/>
      <c r="B34" s="90"/>
      <c r="C34" s="90"/>
      <c r="D34" s="90"/>
      <c r="E34" s="90"/>
      <c r="F34" s="62"/>
      <c r="G34" s="62"/>
      <c r="H34" s="62"/>
      <c r="I34" s="91"/>
    </row>
    <row r="35" spans="1:27" hidden="1">
      <c r="A35" s="90"/>
      <c r="B35" s="90"/>
      <c r="C35" s="91"/>
      <c r="D35" s="91"/>
      <c r="E35" s="91"/>
      <c r="F35" s="62"/>
      <c r="G35" s="62"/>
      <c r="H35" s="62"/>
      <c r="I35" s="90"/>
    </row>
    <row r="36" spans="1:27" hidden="1">
      <c r="A36" s="90"/>
      <c r="B36" s="90"/>
      <c r="C36" s="91"/>
      <c r="D36" s="91"/>
      <c r="E36" s="91"/>
      <c r="F36" s="62"/>
      <c r="G36" s="62"/>
      <c r="H36" s="62"/>
      <c r="I36" s="90"/>
    </row>
    <row r="37" spans="1:27">
      <c r="A37" s="90"/>
      <c r="B37" s="96"/>
      <c r="C37" s="96"/>
      <c r="D37" s="96"/>
      <c r="E37" s="96"/>
      <c r="F37" s="96"/>
      <c r="G37" s="96"/>
      <c r="H37" s="96"/>
      <c r="I37" s="96"/>
    </row>
    <row r="38" spans="1:27">
      <c r="A38" s="90"/>
      <c r="B38" s="96"/>
      <c r="C38" s="96"/>
      <c r="D38" s="96"/>
      <c r="E38" s="96"/>
      <c r="F38" s="96"/>
      <c r="G38" s="96"/>
      <c r="H38" s="96"/>
      <c r="I38" s="96"/>
    </row>
    <row r="39" spans="1:27" ht="7.5" customHeight="1">
      <c r="A39" s="90"/>
      <c r="B39" s="96"/>
      <c r="C39" s="96"/>
      <c r="D39" s="96"/>
      <c r="E39" s="96"/>
      <c r="F39" s="96"/>
      <c r="G39" s="96"/>
      <c r="H39" s="96"/>
      <c r="I39" s="96"/>
    </row>
    <row r="40" spans="1:27">
      <c r="A40" s="90"/>
      <c r="B40" s="90"/>
      <c r="C40" s="90"/>
      <c r="D40" s="90"/>
      <c r="E40" s="90"/>
      <c r="F40" s="91"/>
      <c r="G40" s="90"/>
      <c r="H40" s="90"/>
      <c r="I40" s="90"/>
    </row>
    <row r="41" spans="1:27">
      <c r="A41" s="90"/>
      <c r="B41" s="90"/>
      <c r="C41" s="90"/>
      <c r="D41" s="90"/>
      <c r="E41" s="90"/>
      <c r="F41" s="90"/>
      <c r="G41" s="90"/>
      <c r="H41" s="90"/>
      <c r="I41" s="90"/>
    </row>
  </sheetData>
  <mergeCells count="8">
    <mergeCell ref="A4:A6"/>
    <mergeCell ref="F3:I3"/>
    <mergeCell ref="B4:B6"/>
    <mergeCell ref="I4:I6"/>
    <mergeCell ref="C5:E5"/>
    <mergeCell ref="F5:H5"/>
    <mergeCell ref="C4:E4"/>
    <mergeCell ref="F4:H4"/>
  </mergeCells>
  <phoneticPr fontId="0" type="noConversion"/>
  <printOptions horizontalCentered="1"/>
  <pageMargins left="0.24" right="0.21" top="0.196850393700787" bottom="0.23622047244094499" header="0.196850393700787" footer="0.23622047244094499"/>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L39"/>
  <sheetViews>
    <sheetView topLeftCell="A4" workbookViewId="0">
      <selection activeCell="H38" sqref="H38"/>
    </sheetView>
  </sheetViews>
  <sheetFormatPr defaultRowHeight="12"/>
  <cols>
    <col min="1" max="1" width="4.42578125" style="42" customWidth="1"/>
    <col min="2" max="2" width="18.7109375" style="35" customWidth="1"/>
    <col min="3" max="5" width="10.7109375" style="35" customWidth="1"/>
    <col min="6" max="7" width="10.7109375" style="2" customWidth="1"/>
    <col min="8" max="8" width="10.42578125" style="35" customWidth="1"/>
    <col min="9" max="11" width="10.7109375" style="35" customWidth="1"/>
    <col min="12" max="16384" width="9.140625" style="35"/>
  </cols>
  <sheetData>
    <row r="1" spans="1:12" ht="20.100000000000001" customHeight="1">
      <c r="A1" s="284" t="s">
        <v>183</v>
      </c>
      <c r="B1" s="284"/>
      <c r="C1" s="284"/>
      <c r="D1" s="284"/>
      <c r="E1" s="284"/>
      <c r="F1" s="284"/>
      <c r="G1" s="284"/>
      <c r="H1" s="284"/>
      <c r="I1" s="284"/>
      <c r="J1" s="284"/>
      <c r="K1" s="284"/>
    </row>
    <row r="2" spans="1:12" ht="20.100000000000001" customHeight="1">
      <c r="A2" s="134"/>
      <c r="B2" s="63"/>
      <c r="C2" s="63"/>
      <c r="D2" s="63"/>
      <c r="E2" s="63"/>
      <c r="F2" s="63"/>
      <c r="G2" s="63"/>
      <c r="H2" s="63"/>
      <c r="I2" s="63"/>
      <c r="J2" s="63"/>
      <c r="K2" s="63"/>
    </row>
    <row r="3" spans="1:12">
      <c r="A3" s="36"/>
      <c r="B3" s="37"/>
      <c r="C3" s="37"/>
      <c r="D3" s="37"/>
      <c r="E3" s="37"/>
      <c r="F3" s="29"/>
      <c r="G3" s="29"/>
      <c r="H3" s="37"/>
      <c r="I3" s="37"/>
      <c r="J3" s="37"/>
      <c r="K3" s="37"/>
    </row>
    <row r="4" spans="1:12" ht="20.100000000000001" customHeight="1">
      <c r="A4" s="285" t="s">
        <v>130</v>
      </c>
      <c r="B4" s="285" t="s">
        <v>94</v>
      </c>
      <c r="C4" s="285" t="s">
        <v>95</v>
      </c>
      <c r="D4" s="285"/>
      <c r="E4" s="285"/>
      <c r="F4" s="285" t="s">
        <v>96</v>
      </c>
      <c r="G4" s="285"/>
      <c r="H4" s="285"/>
      <c r="I4" s="285" t="s">
        <v>97</v>
      </c>
      <c r="J4" s="285"/>
      <c r="K4" s="285"/>
      <c r="L4" s="3"/>
    </row>
    <row r="5" spans="1:12" ht="20.100000000000001" customHeight="1">
      <c r="A5" s="285"/>
      <c r="B5" s="285"/>
      <c r="C5" s="123" t="s">
        <v>34</v>
      </c>
      <c r="D5" s="123" t="s">
        <v>6</v>
      </c>
      <c r="E5" s="123" t="s">
        <v>7</v>
      </c>
      <c r="F5" s="123" t="s">
        <v>34</v>
      </c>
      <c r="G5" s="123" t="s">
        <v>6</v>
      </c>
      <c r="H5" s="123" t="s">
        <v>7</v>
      </c>
      <c r="I5" s="123" t="s">
        <v>34</v>
      </c>
      <c r="J5" s="123" t="s">
        <v>6</v>
      </c>
      <c r="K5" s="123" t="s">
        <v>7</v>
      </c>
      <c r="L5" s="3"/>
    </row>
    <row r="6" spans="1:12" ht="18" customHeight="1">
      <c r="A6" s="38">
        <v>1</v>
      </c>
      <c r="B6" s="39" t="s">
        <v>8</v>
      </c>
      <c r="C6" s="101">
        <v>120107.7</v>
      </c>
      <c r="D6" s="101">
        <v>126604.5</v>
      </c>
      <c r="E6" s="101">
        <f>D6/C6*100</f>
        <v>105.40914529210035</v>
      </c>
      <c r="F6" s="101">
        <v>2610</v>
      </c>
      <c r="G6" s="101">
        <v>2085</v>
      </c>
      <c r="H6" s="101">
        <f>G6/F6*100</f>
        <v>79.885057471264361</v>
      </c>
      <c r="I6" s="102">
        <f t="shared" ref="I6:I31" si="0">C6+F6</f>
        <v>122717.7</v>
      </c>
      <c r="J6" s="102">
        <f t="shared" ref="J6:J31" si="1">D6+G6</f>
        <v>128689.5</v>
      </c>
      <c r="K6" s="102">
        <f t="shared" ref="K6:K31" si="2">J6/I6*100</f>
        <v>104.86629068178431</v>
      </c>
    </row>
    <row r="7" spans="1:12" ht="18" customHeight="1">
      <c r="A7" s="38">
        <v>2</v>
      </c>
      <c r="B7" s="39" t="s">
        <v>9</v>
      </c>
      <c r="C7" s="101">
        <v>114497.2</v>
      </c>
      <c r="D7" s="101">
        <v>130995.8</v>
      </c>
      <c r="E7" s="101">
        <f t="shared" ref="E7:E31" si="3">D7/C7*100</f>
        <v>114.40961001666416</v>
      </c>
      <c r="F7" s="101">
        <v>2625</v>
      </c>
      <c r="G7" s="101">
        <v>1995.5</v>
      </c>
      <c r="H7" s="101">
        <f t="shared" ref="H7:H31" si="4">G7/F7*100</f>
        <v>76.019047619047626</v>
      </c>
      <c r="I7" s="102">
        <f t="shared" si="0"/>
        <v>117122.2</v>
      </c>
      <c r="J7" s="102">
        <f t="shared" si="1"/>
        <v>132991.29999999999</v>
      </c>
      <c r="K7" s="102">
        <f t="shared" si="2"/>
        <v>113.5491819655027</v>
      </c>
    </row>
    <row r="8" spans="1:12" ht="18" customHeight="1">
      <c r="A8" s="38">
        <v>3</v>
      </c>
      <c r="B8" s="39" t="s">
        <v>10</v>
      </c>
      <c r="C8" s="101">
        <v>138386.5</v>
      </c>
      <c r="D8" s="101">
        <v>174256.7</v>
      </c>
      <c r="E8" s="101">
        <f t="shared" si="3"/>
        <v>125.92030291972122</v>
      </c>
      <c r="F8" s="101">
        <v>2354.3000000000002</v>
      </c>
      <c r="G8" s="101">
        <v>5729.7</v>
      </c>
      <c r="H8" s="101">
        <f t="shared" si="4"/>
        <v>243.37170284160896</v>
      </c>
      <c r="I8" s="102">
        <f t="shared" si="0"/>
        <v>140740.79999999999</v>
      </c>
      <c r="J8" s="102">
        <f t="shared" si="1"/>
        <v>179986.40000000002</v>
      </c>
      <c r="K8" s="102">
        <f t="shared" si="2"/>
        <v>127.8850198378864</v>
      </c>
    </row>
    <row r="9" spans="1:12" ht="18" customHeight="1">
      <c r="A9" s="38">
        <v>4</v>
      </c>
      <c r="B9" s="39" t="s">
        <v>11</v>
      </c>
      <c r="C9" s="101">
        <v>186978.5</v>
      </c>
      <c r="D9" s="101">
        <v>186977</v>
      </c>
      <c r="E9" s="101">
        <f t="shared" si="3"/>
        <v>99.999197768727427</v>
      </c>
      <c r="F9" s="101">
        <v>2289</v>
      </c>
      <c r="G9" s="101">
        <v>2748.4</v>
      </c>
      <c r="H9" s="101">
        <f t="shared" si="4"/>
        <v>120.06989951944081</v>
      </c>
      <c r="I9" s="102">
        <f t="shared" si="0"/>
        <v>189267.5</v>
      </c>
      <c r="J9" s="102">
        <f t="shared" si="1"/>
        <v>189725.4</v>
      </c>
      <c r="K9" s="102">
        <f t="shared" si="2"/>
        <v>100.24193271428005</v>
      </c>
    </row>
    <row r="10" spans="1:12" ht="18" customHeight="1">
      <c r="A10" s="38">
        <v>5</v>
      </c>
      <c r="B10" s="39" t="s">
        <v>12</v>
      </c>
      <c r="C10" s="101">
        <v>192092.1</v>
      </c>
      <c r="D10" s="101">
        <v>191642.7</v>
      </c>
      <c r="E10" s="101">
        <f t="shared" si="3"/>
        <v>99.766049723023485</v>
      </c>
      <c r="F10" s="101">
        <v>2983.5</v>
      </c>
      <c r="G10" s="101">
        <v>7057.5</v>
      </c>
      <c r="H10" s="101">
        <f t="shared" si="4"/>
        <v>236.55103066867773</v>
      </c>
      <c r="I10" s="102">
        <f t="shared" si="0"/>
        <v>195075.6</v>
      </c>
      <c r="J10" s="102">
        <f t="shared" si="1"/>
        <v>198700.2</v>
      </c>
      <c r="K10" s="102">
        <f t="shared" si="2"/>
        <v>101.85804887951133</v>
      </c>
    </row>
    <row r="11" spans="1:12" ht="18" customHeight="1">
      <c r="A11" s="38">
        <v>6</v>
      </c>
      <c r="B11" s="39" t="s">
        <v>13</v>
      </c>
      <c r="C11" s="101">
        <v>180379.1</v>
      </c>
      <c r="D11" s="101">
        <v>230445.3</v>
      </c>
      <c r="E11" s="101">
        <f t="shared" si="3"/>
        <v>127.75609812888521</v>
      </c>
      <c r="F11" s="101">
        <v>4728</v>
      </c>
      <c r="G11" s="101">
        <v>22820.9</v>
      </c>
      <c r="H11" s="101">
        <f t="shared" si="4"/>
        <v>482.67554991539765</v>
      </c>
      <c r="I11" s="102">
        <f t="shared" si="0"/>
        <v>185107.1</v>
      </c>
      <c r="J11" s="102">
        <f t="shared" si="1"/>
        <v>253266.19999999998</v>
      </c>
      <c r="K11" s="102">
        <f t="shared" si="2"/>
        <v>136.82144012844455</v>
      </c>
    </row>
    <row r="12" spans="1:12" ht="18" customHeight="1">
      <c r="A12" s="38">
        <v>7</v>
      </c>
      <c r="B12" s="39" t="s">
        <v>14</v>
      </c>
      <c r="C12" s="101">
        <v>146633.20000000001</v>
      </c>
      <c r="D12" s="101">
        <v>188162.7</v>
      </c>
      <c r="E12" s="101">
        <f t="shared" si="3"/>
        <v>128.3220307542903</v>
      </c>
      <c r="F12" s="101">
        <v>34614</v>
      </c>
      <c r="G12" s="101">
        <v>30937.599999999999</v>
      </c>
      <c r="H12" s="101">
        <f t="shared" si="4"/>
        <v>89.378864043450619</v>
      </c>
      <c r="I12" s="102">
        <f t="shared" si="0"/>
        <v>181247.2</v>
      </c>
      <c r="J12" s="102">
        <f t="shared" si="1"/>
        <v>219100.30000000002</v>
      </c>
      <c r="K12" s="102">
        <f t="shared" si="2"/>
        <v>120.8847915995392</v>
      </c>
    </row>
    <row r="13" spans="1:12" ht="18" customHeight="1">
      <c r="A13" s="38">
        <v>8</v>
      </c>
      <c r="B13" s="39" t="s">
        <v>15</v>
      </c>
      <c r="C13" s="101">
        <v>156083.9</v>
      </c>
      <c r="D13" s="101">
        <v>193356.1</v>
      </c>
      <c r="E13" s="101">
        <f t="shared" si="3"/>
        <v>123.87959296250285</v>
      </c>
      <c r="F13" s="101">
        <v>8764.4</v>
      </c>
      <c r="G13" s="101">
        <v>17596.8</v>
      </c>
      <c r="H13" s="101">
        <f t="shared" si="4"/>
        <v>200.7758660033773</v>
      </c>
      <c r="I13" s="102">
        <f t="shared" si="0"/>
        <v>164848.29999999999</v>
      </c>
      <c r="J13" s="102">
        <f t="shared" si="1"/>
        <v>210952.9</v>
      </c>
      <c r="K13" s="102">
        <f t="shared" si="2"/>
        <v>127.96789533164734</v>
      </c>
    </row>
    <row r="14" spans="1:12" ht="18" customHeight="1">
      <c r="A14" s="38">
        <v>9</v>
      </c>
      <c r="B14" s="39" t="s">
        <v>98</v>
      </c>
      <c r="C14" s="101">
        <v>148415.79999999999</v>
      </c>
      <c r="D14" s="101">
        <v>207527.8</v>
      </c>
      <c r="E14" s="101">
        <f t="shared" si="3"/>
        <v>139.82864358107426</v>
      </c>
      <c r="F14" s="101">
        <v>3453</v>
      </c>
      <c r="G14" s="101">
        <v>4365.8</v>
      </c>
      <c r="H14" s="101">
        <f t="shared" si="4"/>
        <v>126.43498407182162</v>
      </c>
      <c r="I14" s="102">
        <f t="shared" si="0"/>
        <v>151868.79999999999</v>
      </c>
      <c r="J14" s="102">
        <f t="shared" si="1"/>
        <v>211893.59999999998</v>
      </c>
      <c r="K14" s="102">
        <f t="shared" si="2"/>
        <v>139.52411555237151</v>
      </c>
    </row>
    <row r="15" spans="1:12" ht="18" customHeight="1">
      <c r="A15" s="38">
        <v>10</v>
      </c>
      <c r="B15" s="39" t="s">
        <v>18</v>
      </c>
      <c r="C15" s="101">
        <v>139419.29999999999</v>
      </c>
      <c r="D15" s="101">
        <v>162943.29999999999</v>
      </c>
      <c r="E15" s="101">
        <f>D25/C25*100</f>
        <v>122.24617145217896</v>
      </c>
      <c r="F15" s="101">
        <v>13684</v>
      </c>
      <c r="G15" s="101">
        <v>24641.7</v>
      </c>
      <c r="H15" s="101">
        <f>G25/F25*100</f>
        <v>198.11135802469138</v>
      </c>
      <c r="I15" s="102">
        <f>C25+F25</f>
        <v>269966.90000000002</v>
      </c>
      <c r="J15" s="102">
        <f>D25+G25</f>
        <v>360749.6</v>
      </c>
      <c r="K15" s="102">
        <f t="shared" si="2"/>
        <v>133.62734468558921</v>
      </c>
    </row>
    <row r="16" spans="1:12" ht="18" customHeight="1">
      <c r="A16" s="38">
        <v>11</v>
      </c>
      <c r="B16" s="39" t="s">
        <v>19</v>
      </c>
      <c r="C16" s="101">
        <v>122000.2</v>
      </c>
      <c r="D16" s="101">
        <v>140665.20000000001</v>
      </c>
      <c r="E16" s="101">
        <f t="shared" si="3"/>
        <v>115.29915524728649</v>
      </c>
      <c r="F16" s="101">
        <v>3039</v>
      </c>
      <c r="G16" s="101">
        <v>3539.3</v>
      </c>
      <c r="H16" s="101">
        <f t="shared" si="4"/>
        <v>116.46265218821981</v>
      </c>
      <c r="I16" s="102">
        <f t="shared" si="0"/>
        <v>125039.2</v>
      </c>
      <c r="J16" s="102">
        <f t="shared" si="1"/>
        <v>144204.5</v>
      </c>
      <c r="K16" s="102">
        <f t="shared" si="2"/>
        <v>115.32743331691182</v>
      </c>
    </row>
    <row r="17" spans="1:11" ht="18" customHeight="1">
      <c r="A17" s="38">
        <v>12</v>
      </c>
      <c r="B17" s="39" t="s">
        <v>20</v>
      </c>
      <c r="C17" s="101">
        <v>135922.20000000001</v>
      </c>
      <c r="D17" s="101">
        <v>173391</v>
      </c>
      <c r="E17" s="101">
        <f t="shared" si="3"/>
        <v>127.56635781351389</v>
      </c>
      <c r="F17" s="101">
        <v>15689</v>
      </c>
      <c r="G17" s="101">
        <v>21379.1</v>
      </c>
      <c r="H17" s="101">
        <f t="shared" si="4"/>
        <v>136.26808592007137</v>
      </c>
      <c r="I17" s="102">
        <f>C17+F17</f>
        <v>151611.20000000001</v>
      </c>
      <c r="J17" s="102">
        <f t="shared" si="1"/>
        <v>194770.1</v>
      </c>
      <c r="K17" s="102">
        <f t="shared" si="2"/>
        <v>128.46682830819887</v>
      </c>
    </row>
    <row r="18" spans="1:11" ht="18" customHeight="1">
      <c r="A18" s="38">
        <v>13</v>
      </c>
      <c r="B18" s="39" t="s">
        <v>21</v>
      </c>
      <c r="C18" s="101">
        <v>165591.4</v>
      </c>
      <c r="D18" s="101">
        <v>182777.4</v>
      </c>
      <c r="E18" s="101">
        <f t="shared" si="3"/>
        <v>110.37855830677196</v>
      </c>
      <c r="F18" s="101">
        <v>2089</v>
      </c>
      <c r="G18" s="101">
        <v>3376.3</v>
      </c>
      <c r="H18" s="101">
        <f t="shared" si="4"/>
        <v>161.62278602202011</v>
      </c>
      <c r="I18" s="102">
        <f t="shared" si="0"/>
        <v>167680.4</v>
      </c>
      <c r="J18" s="102">
        <f t="shared" si="1"/>
        <v>186153.69999999998</v>
      </c>
      <c r="K18" s="102">
        <f t="shared" si="2"/>
        <v>111.01697037936455</v>
      </c>
    </row>
    <row r="19" spans="1:11" ht="18" customHeight="1">
      <c r="A19" s="38">
        <v>14</v>
      </c>
      <c r="B19" s="39" t="s">
        <v>29</v>
      </c>
      <c r="C19" s="101">
        <v>104093.4</v>
      </c>
      <c r="D19" s="101">
        <v>136367.29999999999</v>
      </c>
      <c r="E19" s="101">
        <f t="shared" si="3"/>
        <v>131.00475150201646</v>
      </c>
      <c r="F19" s="101">
        <v>5039</v>
      </c>
      <c r="G19" s="101">
        <v>9532</v>
      </c>
      <c r="H19" s="101">
        <f t="shared" si="4"/>
        <v>189.16451676920022</v>
      </c>
      <c r="I19" s="102">
        <f t="shared" si="0"/>
        <v>109132.4</v>
      </c>
      <c r="J19" s="102">
        <f t="shared" si="1"/>
        <v>145899.29999999999</v>
      </c>
      <c r="K19" s="102">
        <f t="shared" si="2"/>
        <v>133.69017816890309</v>
      </c>
    </row>
    <row r="20" spans="1:11" ht="18" customHeight="1">
      <c r="A20" s="38">
        <v>15</v>
      </c>
      <c r="B20" s="39" t="s">
        <v>23</v>
      </c>
      <c r="C20" s="101">
        <v>187899.7</v>
      </c>
      <c r="D20" s="101">
        <v>205569.1</v>
      </c>
      <c r="E20" s="101">
        <f t="shared" si="3"/>
        <v>109.40363396003292</v>
      </c>
      <c r="F20" s="101">
        <v>21578</v>
      </c>
      <c r="G20" s="101">
        <v>27325.200000000001</v>
      </c>
      <c r="H20" s="101">
        <f t="shared" si="4"/>
        <v>126.63453517471498</v>
      </c>
      <c r="I20" s="102">
        <f t="shared" si="0"/>
        <v>209477.7</v>
      </c>
      <c r="J20" s="102">
        <f t="shared" si="1"/>
        <v>232894.30000000002</v>
      </c>
      <c r="K20" s="102">
        <f t="shared" si="2"/>
        <v>111.17856459183962</v>
      </c>
    </row>
    <row r="21" spans="1:11" ht="18" customHeight="1">
      <c r="A21" s="38">
        <v>16</v>
      </c>
      <c r="B21" s="39" t="s">
        <v>24</v>
      </c>
      <c r="C21" s="101">
        <v>118104.1</v>
      </c>
      <c r="D21" s="101">
        <v>119405.3</v>
      </c>
      <c r="E21" s="101">
        <f t="shared" si="3"/>
        <v>101.10173990572724</v>
      </c>
      <c r="F21" s="101">
        <v>2839</v>
      </c>
      <c r="G21" s="101">
        <v>4185.5</v>
      </c>
      <c r="H21" s="101">
        <f t="shared" si="4"/>
        <v>147.42867206762944</v>
      </c>
      <c r="I21" s="102">
        <f t="shared" si="0"/>
        <v>120943.1</v>
      </c>
      <c r="J21" s="102">
        <f t="shared" si="1"/>
        <v>123590.8</v>
      </c>
      <c r="K21" s="102">
        <f t="shared" si="2"/>
        <v>102.18921129026791</v>
      </c>
    </row>
    <row r="22" spans="1:11" ht="18" customHeight="1">
      <c r="A22" s="38">
        <v>17</v>
      </c>
      <c r="B22" s="39" t="s">
        <v>25</v>
      </c>
      <c r="C22" s="101">
        <v>157799.9</v>
      </c>
      <c r="D22" s="101">
        <v>196828.6</v>
      </c>
      <c r="E22" s="101">
        <f t="shared" si="3"/>
        <v>124.73303215021051</v>
      </c>
      <c r="F22" s="101">
        <v>63116.4</v>
      </c>
      <c r="G22" s="101">
        <v>101140.5</v>
      </c>
      <c r="H22" s="101">
        <f t="shared" si="4"/>
        <v>160.24440557446243</v>
      </c>
      <c r="I22" s="102">
        <f t="shared" si="0"/>
        <v>220916.3</v>
      </c>
      <c r="J22" s="102">
        <f t="shared" si="1"/>
        <v>297969.09999999998</v>
      </c>
      <c r="K22" s="102">
        <f t="shared" si="2"/>
        <v>134.87873008917856</v>
      </c>
    </row>
    <row r="23" spans="1:11" ht="18" customHeight="1">
      <c r="A23" s="38">
        <v>18</v>
      </c>
      <c r="B23" s="39" t="s">
        <v>26</v>
      </c>
      <c r="C23" s="101">
        <v>130721.9</v>
      </c>
      <c r="D23" s="101">
        <v>155072.20000000001</v>
      </c>
      <c r="E23" s="101">
        <f t="shared" si="3"/>
        <v>118.62755972794155</v>
      </c>
      <c r="F23" s="101">
        <v>1889</v>
      </c>
      <c r="G23" s="101">
        <v>5267.4</v>
      </c>
      <c r="H23" s="101">
        <f t="shared" si="4"/>
        <v>278.84595023822129</v>
      </c>
      <c r="I23" s="102">
        <f t="shared" si="0"/>
        <v>132610.9</v>
      </c>
      <c r="J23" s="102">
        <f t="shared" si="1"/>
        <v>160339.6</v>
      </c>
      <c r="K23" s="102">
        <f t="shared" si="2"/>
        <v>120.90981963021142</v>
      </c>
    </row>
    <row r="24" spans="1:11" ht="18" customHeight="1">
      <c r="A24" s="38">
        <v>19</v>
      </c>
      <c r="B24" s="39" t="s">
        <v>27</v>
      </c>
      <c r="C24" s="101">
        <v>127254.6</v>
      </c>
      <c r="D24" s="101">
        <v>139776.79999999999</v>
      </c>
      <c r="E24" s="101">
        <f t="shared" si="3"/>
        <v>109.84027296459222</v>
      </c>
      <c r="F24" s="101">
        <v>4589</v>
      </c>
      <c r="G24" s="101">
        <v>26997.4</v>
      </c>
      <c r="H24" s="101">
        <f t="shared" si="4"/>
        <v>588.30682065809549</v>
      </c>
      <c r="I24" s="102">
        <f t="shared" si="0"/>
        <v>131843.6</v>
      </c>
      <c r="J24" s="102">
        <f t="shared" si="1"/>
        <v>166774.19999999998</v>
      </c>
      <c r="K24" s="102">
        <f t="shared" si="2"/>
        <v>126.49396709434511</v>
      </c>
    </row>
    <row r="25" spans="1:11" ht="18" customHeight="1">
      <c r="A25" s="38">
        <v>20</v>
      </c>
      <c r="B25" s="39" t="s">
        <v>17</v>
      </c>
      <c r="C25" s="101">
        <v>229466.9</v>
      </c>
      <c r="D25" s="101">
        <v>280514.5</v>
      </c>
      <c r="E25" s="101">
        <f t="shared" si="3"/>
        <v>122.24617145217896</v>
      </c>
      <c r="F25" s="101">
        <v>40500</v>
      </c>
      <c r="G25" s="101">
        <v>80235.100000000006</v>
      </c>
      <c r="H25" s="101">
        <f t="shared" si="4"/>
        <v>198.11135802469138</v>
      </c>
      <c r="I25" s="102">
        <f t="shared" si="0"/>
        <v>269966.90000000002</v>
      </c>
      <c r="J25" s="102">
        <f t="shared" si="1"/>
        <v>360749.6</v>
      </c>
      <c r="K25" s="102">
        <f t="shared" si="2"/>
        <v>133.62734468558921</v>
      </c>
    </row>
    <row r="26" spans="1:11" ht="18" customHeight="1">
      <c r="A26" s="38">
        <v>21</v>
      </c>
      <c r="B26" s="39" t="s">
        <v>28</v>
      </c>
      <c r="C26" s="101">
        <v>145940.6</v>
      </c>
      <c r="D26" s="101">
        <v>142830.29999999999</v>
      </c>
      <c r="E26" s="101">
        <f t="shared" si="3"/>
        <v>97.868790453102136</v>
      </c>
      <c r="F26" s="101">
        <v>3319</v>
      </c>
      <c r="G26" s="101">
        <v>4659.7</v>
      </c>
      <c r="H26" s="101">
        <f t="shared" si="4"/>
        <v>140.39469719795119</v>
      </c>
      <c r="I26" s="102">
        <f t="shared" si="0"/>
        <v>149259.6</v>
      </c>
      <c r="J26" s="102">
        <f t="shared" si="1"/>
        <v>147490</v>
      </c>
      <c r="K26" s="102">
        <f t="shared" si="2"/>
        <v>98.814414617217253</v>
      </c>
    </row>
    <row r="27" spans="1:11" ht="18" customHeight="1">
      <c r="A27" s="38">
        <v>22</v>
      </c>
      <c r="B27" s="39" t="s">
        <v>99</v>
      </c>
      <c r="C27" s="101">
        <v>93758.9</v>
      </c>
      <c r="D27" s="101">
        <v>105863.8</v>
      </c>
      <c r="E27" s="101">
        <f t="shared" si="3"/>
        <v>112.91066768061486</v>
      </c>
      <c r="F27" s="101">
        <v>1504.3</v>
      </c>
      <c r="G27" s="101">
        <v>4981.3</v>
      </c>
      <c r="H27" s="101">
        <f t="shared" si="4"/>
        <v>331.13740610250619</v>
      </c>
      <c r="I27" s="102">
        <f t="shared" si="0"/>
        <v>95263.2</v>
      </c>
      <c r="J27" s="102">
        <f t="shared" si="1"/>
        <v>110845.1</v>
      </c>
      <c r="K27" s="102">
        <f t="shared" si="2"/>
        <v>116.35668337826151</v>
      </c>
    </row>
    <row r="28" spans="1:11" ht="18" customHeight="1">
      <c r="A28" s="38">
        <v>23</v>
      </c>
      <c r="B28" s="39" t="s">
        <v>30</v>
      </c>
      <c r="C28" s="101">
        <v>164962.9</v>
      </c>
      <c r="D28" s="101">
        <v>197734.7</v>
      </c>
      <c r="E28" s="101">
        <f t="shared" si="3"/>
        <v>119.86616384653763</v>
      </c>
      <c r="F28" s="101">
        <v>20128</v>
      </c>
      <c r="G28" s="101">
        <v>18465.5</v>
      </c>
      <c r="H28" s="101">
        <f t="shared" si="4"/>
        <v>91.740361685214623</v>
      </c>
      <c r="I28" s="102">
        <f t="shared" si="0"/>
        <v>185090.9</v>
      </c>
      <c r="J28" s="102">
        <f t="shared" si="1"/>
        <v>216200.2</v>
      </c>
      <c r="K28" s="102">
        <f t="shared" si="2"/>
        <v>116.80757941098132</v>
      </c>
    </row>
    <row r="29" spans="1:11" ht="18" customHeight="1">
      <c r="A29" s="38">
        <v>24</v>
      </c>
      <c r="B29" s="39" t="s">
        <v>31</v>
      </c>
      <c r="C29" s="101">
        <v>528298</v>
      </c>
      <c r="D29" s="101">
        <v>507256.8</v>
      </c>
      <c r="E29" s="101">
        <f t="shared" si="3"/>
        <v>96.017172126337783</v>
      </c>
      <c r="F29" s="101">
        <v>0</v>
      </c>
      <c r="G29" s="101">
        <v>0</v>
      </c>
      <c r="H29" s="101" t="e">
        <f t="shared" si="4"/>
        <v>#DIV/0!</v>
      </c>
      <c r="I29" s="102">
        <f t="shared" si="0"/>
        <v>528298</v>
      </c>
      <c r="J29" s="102">
        <f t="shared" si="1"/>
        <v>507256.8</v>
      </c>
      <c r="K29" s="102">
        <f t="shared" si="2"/>
        <v>96.017172126337783</v>
      </c>
    </row>
    <row r="30" spans="1:11" ht="18" customHeight="1">
      <c r="A30" s="38">
        <v>25</v>
      </c>
      <c r="B30" s="39" t="s">
        <v>142</v>
      </c>
      <c r="C30" s="101">
        <v>4354428</v>
      </c>
      <c r="D30" s="101">
        <v>4045736.8</v>
      </c>
      <c r="E30" s="101">
        <f t="shared" si="3"/>
        <v>92.910866823380701</v>
      </c>
      <c r="F30" s="101">
        <v>1517707.2</v>
      </c>
      <c r="G30" s="101">
        <v>1311967.2</v>
      </c>
      <c r="H30" s="101">
        <f t="shared" si="4"/>
        <v>86.444025566986838</v>
      </c>
      <c r="I30" s="102">
        <f t="shared" si="0"/>
        <v>5872135.2000000002</v>
      </c>
      <c r="J30" s="102">
        <f t="shared" si="1"/>
        <v>5357704</v>
      </c>
      <c r="K30" s="102">
        <f t="shared" si="2"/>
        <v>91.239452388630284</v>
      </c>
    </row>
    <row r="31" spans="1:11" ht="18" customHeight="1" thickBot="1">
      <c r="A31" s="283" t="s">
        <v>85</v>
      </c>
      <c r="B31" s="283"/>
      <c r="C31" s="124">
        <f>SUM(C6:C30)</f>
        <v>8289236</v>
      </c>
      <c r="D31" s="124">
        <f>SUM(D6:D30)</f>
        <v>8522701.6999999993</v>
      </c>
      <c r="E31" s="124">
        <f t="shared" si="3"/>
        <v>102.81649237637822</v>
      </c>
      <c r="F31" s="124">
        <f>SUM(F6:F30)</f>
        <v>1781131.1</v>
      </c>
      <c r="G31" s="124">
        <f>SUM(G6:G30)</f>
        <v>1743030.4</v>
      </c>
      <c r="H31" s="124">
        <f t="shared" si="4"/>
        <v>97.860870544565742</v>
      </c>
      <c r="I31" s="125">
        <f t="shared" si="0"/>
        <v>10070367.1</v>
      </c>
      <c r="J31" s="125">
        <f t="shared" si="1"/>
        <v>10265732.1</v>
      </c>
      <c r="K31" s="125">
        <f t="shared" si="2"/>
        <v>101.93999879110662</v>
      </c>
    </row>
    <row r="32" spans="1:11">
      <c r="A32" s="40"/>
      <c r="B32" s="41"/>
      <c r="C32" s="3"/>
      <c r="D32" s="3"/>
      <c r="E32" s="3"/>
      <c r="F32" s="3"/>
      <c r="G32" s="3"/>
      <c r="H32" s="3"/>
      <c r="I32" s="41"/>
      <c r="J32" s="41"/>
      <c r="K32" s="41"/>
    </row>
    <row r="33" spans="1:11">
      <c r="A33" s="40"/>
      <c r="B33" s="41"/>
      <c r="C33" s="3"/>
      <c r="D33" s="3"/>
      <c r="E33" s="3"/>
      <c r="F33" s="3"/>
      <c r="G33" s="3"/>
      <c r="H33" s="3"/>
      <c r="I33" s="41"/>
      <c r="J33" s="41"/>
      <c r="K33" s="41"/>
    </row>
    <row r="34" spans="1:11">
      <c r="A34" s="40"/>
      <c r="B34" s="41"/>
      <c r="C34" s="3"/>
      <c r="D34" s="3"/>
      <c r="E34" s="3"/>
      <c r="F34" s="3"/>
      <c r="G34" s="3"/>
      <c r="H34" s="3"/>
      <c r="I34" s="41"/>
      <c r="J34" s="41"/>
      <c r="K34" s="41"/>
    </row>
    <row r="35" spans="1:11">
      <c r="A35" s="40"/>
      <c r="B35" s="41"/>
      <c r="C35" s="3"/>
      <c r="D35" s="3"/>
      <c r="E35" s="3"/>
      <c r="F35" s="3"/>
      <c r="G35" s="3"/>
      <c r="H35" s="3"/>
      <c r="I35" s="41"/>
      <c r="J35" s="41"/>
      <c r="K35" s="41"/>
    </row>
    <row r="36" spans="1:11">
      <c r="A36" s="40"/>
      <c r="B36" s="41"/>
      <c r="C36" s="41"/>
      <c r="D36" s="41"/>
      <c r="E36" s="41"/>
      <c r="F36" s="3"/>
      <c r="G36" s="3"/>
      <c r="H36" s="41"/>
      <c r="I36" s="41"/>
      <c r="J36" s="41"/>
      <c r="K36" s="41"/>
    </row>
    <row r="37" spans="1:11">
      <c r="A37" s="40"/>
      <c r="B37" s="41"/>
      <c r="C37" s="41"/>
      <c r="D37" s="41"/>
      <c r="E37" s="41"/>
      <c r="F37" s="3"/>
      <c r="G37" s="3"/>
      <c r="H37" s="41"/>
      <c r="I37" s="41"/>
      <c r="J37" s="41"/>
      <c r="K37" s="41"/>
    </row>
    <row r="38" spans="1:11">
      <c r="A38" s="40"/>
      <c r="B38" s="41"/>
      <c r="C38" s="41"/>
      <c r="D38" s="41"/>
      <c r="E38" s="41"/>
      <c r="F38" s="3"/>
      <c r="G38" s="3"/>
      <c r="H38" s="41"/>
      <c r="I38" s="41"/>
      <c r="J38" s="41"/>
      <c r="K38" s="41"/>
    </row>
    <row r="39" spans="1:11">
      <c r="A39" s="40"/>
      <c r="B39" s="41"/>
      <c r="C39" s="41"/>
      <c r="D39" s="41"/>
      <c r="E39" s="41"/>
      <c r="F39" s="3"/>
      <c r="G39" s="3"/>
      <c r="H39" s="41"/>
      <c r="I39" s="41"/>
      <c r="J39" s="41"/>
      <c r="K39" s="41"/>
    </row>
  </sheetData>
  <mergeCells count="7">
    <mergeCell ref="A31:B31"/>
    <mergeCell ref="A1:K1"/>
    <mergeCell ref="I4:K4"/>
    <mergeCell ref="A4:A5"/>
    <mergeCell ref="B4:B5"/>
    <mergeCell ref="C4:E4"/>
    <mergeCell ref="F4:H4"/>
  </mergeCells>
  <phoneticPr fontId="0" type="noConversion"/>
  <printOptions horizontalCentered="1"/>
  <pageMargins left="1.0900000000000001" right="0.75" top="0.72" bottom="0.22" header="0.5" footer="0.22"/>
  <pageSetup paperSize="9" orientation="landscape"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dimension ref="A2:CH33"/>
  <sheetViews>
    <sheetView topLeftCell="A4" workbookViewId="0">
      <selection activeCell="CM29" sqref="CM29"/>
    </sheetView>
  </sheetViews>
  <sheetFormatPr defaultRowHeight="12"/>
  <cols>
    <col min="1" max="1" width="16" style="4" customWidth="1"/>
    <col min="2" max="2" width="8.5703125" style="4" customWidth="1"/>
    <col min="3" max="3" width="9.28515625" style="4" customWidth="1"/>
    <col min="4" max="4" width="8.42578125" style="4" bestFit="1" customWidth="1"/>
    <col min="5" max="5" width="7.7109375" style="4" customWidth="1"/>
    <col min="6" max="6" width="7.42578125" style="4" bestFit="1" customWidth="1"/>
    <col min="7" max="7" width="7.5703125" style="4" customWidth="1"/>
    <col min="8" max="8" width="8.7109375" style="4" customWidth="1"/>
    <col min="9" max="9" width="8.140625" style="4" customWidth="1"/>
    <col min="10" max="10" width="7.85546875" style="4" customWidth="1"/>
    <col min="11" max="12" width="7.28515625" style="4" customWidth="1"/>
    <col min="13" max="13" width="8" style="4" customWidth="1"/>
    <col min="14" max="14" width="7.85546875" style="4" customWidth="1"/>
    <col min="15" max="15" width="8.85546875" style="4" customWidth="1"/>
    <col min="16" max="16" width="7" style="4" customWidth="1"/>
    <col min="17" max="17" width="7.85546875" style="4" customWidth="1"/>
    <col min="18" max="18" width="9.140625" style="4"/>
    <col min="19" max="86" width="0" style="4" hidden="1" customWidth="1"/>
    <col min="87" max="16384" width="9.140625" style="4"/>
  </cols>
  <sheetData>
    <row r="2" spans="1:86">
      <c r="A2" s="280" t="s">
        <v>184</v>
      </c>
      <c r="B2" s="280"/>
      <c r="C2" s="280"/>
      <c r="D2" s="280"/>
      <c r="E2" s="280"/>
      <c r="F2" s="280"/>
      <c r="G2" s="280"/>
      <c r="H2" s="280"/>
      <c r="I2" s="280"/>
      <c r="J2" s="280"/>
      <c r="K2" s="280"/>
      <c r="L2" s="280"/>
      <c r="M2" s="280"/>
      <c r="N2" s="280"/>
      <c r="O2" s="5"/>
      <c r="P2" s="5"/>
      <c r="Q2" s="5"/>
    </row>
    <row r="3" spans="1:86">
      <c r="A3" s="6"/>
      <c r="B3" s="6"/>
      <c r="C3" s="18"/>
      <c r="D3" s="6"/>
      <c r="E3" s="6"/>
      <c r="F3" s="5"/>
      <c r="G3" s="5"/>
      <c r="H3" s="287" t="s">
        <v>171</v>
      </c>
      <c r="I3" s="287"/>
      <c r="J3" s="287"/>
      <c r="K3" s="287"/>
      <c r="L3" s="287"/>
      <c r="M3" s="287"/>
      <c r="N3" s="287"/>
      <c r="O3" s="287"/>
      <c r="P3" s="287"/>
      <c r="Q3" s="287"/>
      <c r="R3" s="287"/>
    </row>
    <row r="4" spans="1:86" ht="13.5" customHeight="1">
      <c r="A4" s="286" t="s">
        <v>131</v>
      </c>
      <c r="B4" s="137" t="s">
        <v>89</v>
      </c>
      <c r="C4" s="137" t="s">
        <v>90</v>
      </c>
      <c r="D4" s="278" t="s">
        <v>91</v>
      </c>
      <c r="E4" s="278"/>
      <c r="F4" s="278"/>
      <c r="G4" s="278"/>
      <c r="H4" s="278"/>
      <c r="I4" s="278"/>
      <c r="J4" s="278"/>
      <c r="K4" s="278"/>
      <c r="L4" s="278"/>
      <c r="M4" s="278"/>
      <c r="N4" s="278"/>
      <c r="O4" s="278"/>
      <c r="P4" s="278"/>
      <c r="Q4" s="278"/>
      <c r="R4" s="126"/>
    </row>
    <row r="5" spans="1:86" ht="13.5" customHeight="1">
      <c r="A5" s="286"/>
      <c r="B5" s="106"/>
      <c r="C5" s="106"/>
      <c r="D5" s="109"/>
      <c r="E5" s="109"/>
      <c r="F5" s="109"/>
      <c r="G5" s="109"/>
      <c r="H5" s="109"/>
      <c r="I5" s="109"/>
      <c r="J5" s="109"/>
      <c r="K5" s="109"/>
      <c r="L5" s="109"/>
      <c r="M5" s="109"/>
      <c r="N5" s="279"/>
      <c r="O5" s="279"/>
      <c r="P5" s="279"/>
      <c r="Q5" s="279"/>
      <c r="R5" s="128"/>
    </row>
    <row r="6" spans="1:86" ht="50.25" customHeight="1">
      <c r="A6" s="286"/>
      <c r="B6" s="106">
        <v>2014</v>
      </c>
      <c r="C6" s="106">
        <v>2014</v>
      </c>
      <c r="D6" s="106" t="s">
        <v>76</v>
      </c>
      <c r="E6" s="106" t="s">
        <v>77</v>
      </c>
      <c r="F6" s="106" t="s">
        <v>78</v>
      </c>
      <c r="G6" s="106" t="s">
        <v>79</v>
      </c>
      <c r="H6" s="106" t="s">
        <v>80</v>
      </c>
      <c r="I6" s="106" t="s">
        <v>87</v>
      </c>
      <c r="J6" s="127" t="s">
        <v>124</v>
      </c>
      <c r="K6" s="127" t="s">
        <v>81</v>
      </c>
      <c r="L6" s="108" t="s">
        <v>121</v>
      </c>
      <c r="M6" s="106" t="s">
        <v>82</v>
      </c>
      <c r="N6" s="106" t="s">
        <v>83</v>
      </c>
      <c r="O6" s="127" t="s">
        <v>88</v>
      </c>
      <c r="P6" s="127" t="s">
        <v>153</v>
      </c>
      <c r="Q6" s="127" t="s">
        <v>84</v>
      </c>
      <c r="R6" s="127" t="s">
        <v>151</v>
      </c>
      <c r="U6" s="19" t="s">
        <v>76</v>
      </c>
      <c r="V6" s="19" t="s">
        <v>77</v>
      </c>
      <c r="W6" s="19" t="s">
        <v>78</v>
      </c>
      <c r="X6" s="19" t="s">
        <v>79</v>
      </c>
      <c r="Y6" s="19" t="s">
        <v>80</v>
      </c>
      <c r="Z6" s="19" t="s">
        <v>87</v>
      </c>
      <c r="AA6" s="21" t="s">
        <v>124</v>
      </c>
      <c r="AB6" s="21" t="s">
        <v>81</v>
      </c>
      <c r="AC6" s="20" t="s">
        <v>121</v>
      </c>
      <c r="AD6" s="19" t="s">
        <v>82</v>
      </c>
      <c r="AE6" s="19" t="s">
        <v>83</v>
      </c>
      <c r="AF6" s="21" t="s">
        <v>88</v>
      </c>
      <c r="AG6" s="21" t="s">
        <v>121</v>
      </c>
      <c r="AH6" s="22" t="s">
        <v>84</v>
      </c>
      <c r="AJ6" s="4" t="s">
        <v>149</v>
      </c>
      <c r="AK6" s="19" t="s">
        <v>76</v>
      </c>
      <c r="AL6" s="19" t="s">
        <v>77</v>
      </c>
      <c r="AM6" s="19" t="s">
        <v>78</v>
      </c>
      <c r="AN6" s="19" t="s">
        <v>79</v>
      </c>
      <c r="AO6" s="19" t="s">
        <v>80</v>
      </c>
      <c r="AP6" s="19" t="s">
        <v>87</v>
      </c>
      <c r="AQ6" s="21" t="s">
        <v>124</v>
      </c>
      <c r="AR6" s="21" t="s">
        <v>81</v>
      </c>
      <c r="AS6" s="20" t="s">
        <v>121</v>
      </c>
      <c r="AT6" s="19" t="s">
        <v>82</v>
      </c>
      <c r="AU6" s="19" t="s">
        <v>83</v>
      </c>
      <c r="AV6" s="21" t="s">
        <v>88</v>
      </c>
      <c r="AW6" s="21" t="s">
        <v>121</v>
      </c>
      <c r="AX6" s="22" t="s">
        <v>84</v>
      </c>
      <c r="AZ6" s="4" t="s">
        <v>150</v>
      </c>
      <c r="BB6" s="19" t="s">
        <v>76</v>
      </c>
      <c r="BC6" s="19" t="s">
        <v>77</v>
      </c>
      <c r="BD6" s="19" t="s">
        <v>78</v>
      </c>
      <c r="BE6" s="19" t="s">
        <v>79</v>
      </c>
      <c r="BF6" s="19" t="s">
        <v>80</v>
      </c>
      <c r="BG6" s="19" t="s">
        <v>87</v>
      </c>
      <c r="BH6" s="21" t="s">
        <v>124</v>
      </c>
      <c r="BI6" s="21" t="s">
        <v>81</v>
      </c>
      <c r="BJ6" s="20" t="s">
        <v>121</v>
      </c>
      <c r="BK6" s="19" t="s">
        <v>82</v>
      </c>
      <c r="BL6" s="19" t="s">
        <v>83</v>
      </c>
      <c r="BM6" s="21" t="s">
        <v>88</v>
      </c>
      <c r="BN6" s="21" t="s">
        <v>121</v>
      </c>
      <c r="BO6" s="22" t="s">
        <v>84</v>
      </c>
    </row>
    <row r="7" spans="1:86">
      <c r="A7" s="133">
        <v>1</v>
      </c>
      <c r="B7" s="133">
        <v>3</v>
      </c>
      <c r="C7" s="133">
        <v>5</v>
      </c>
      <c r="D7" s="133">
        <v>6</v>
      </c>
      <c r="E7" s="133">
        <v>7</v>
      </c>
      <c r="F7" s="133">
        <v>8</v>
      </c>
      <c r="G7" s="133">
        <v>9</v>
      </c>
      <c r="H7" s="133">
        <v>10</v>
      </c>
      <c r="I7" s="133">
        <v>11</v>
      </c>
      <c r="J7" s="133">
        <v>12</v>
      </c>
      <c r="K7" s="133">
        <v>13</v>
      </c>
      <c r="L7" s="133">
        <v>14</v>
      </c>
      <c r="M7" s="133">
        <v>15</v>
      </c>
      <c r="N7" s="133">
        <v>16</v>
      </c>
      <c r="O7" s="133">
        <v>17</v>
      </c>
      <c r="P7" s="133">
        <v>18</v>
      </c>
      <c r="Q7" s="133">
        <v>19</v>
      </c>
      <c r="R7" s="133">
        <v>20</v>
      </c>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row>
    <row r="8" spans="1:86" ht="18.75" customHeight="1">
      <c r="A8" s="15" t="s">
        <v>8</v>
      </c>
      <c r="B8" s="135">
        <v>6536.4</v>
      </c>
      <c r="C8" s="26">
        <v>23628.2</v>
      </c>
      <c r="D8" s="18">
        <v>5961.7</v>
      </c>
      <c r="E8" s="18">
        <v>525</v>
      </c>
      <c r="F8" s="18"/>
      <c r="G8" s="18">
        <v>791.5</v>
      </c>
      <c r="H8" s="18">
        <v>6031.5</v>
      </c>
      <c r="I8" s="18">
        <v>2299.9</v>
      </c>
      <c r="J8" s="18">
        <v>1450</v>
      </c>
      <c r="K8" s="18">
        <v>180</v>
      </c>
      <c r="L8" s="18"/>
      <c r="M8" s="18"/>
      <c r="N8" s="18"/>
      <c r="O8" s="18">
        <v>2479.6</v>
      </c>
      <c r="P8" s="18"/>
      <c r="Q8" s="18">
        <v>3909</v>
      </c>
      <c r="S8" s="4">
        <v>1854.8</v>
      </c>
      <c r="Z8" s="4">
        <v>130</v>
      </c>
      <c r="AB8" s="4">
        <v>107.2</v>
      </c>
      <c r="AF8" s="4">
        <v>1527.3</v>
      </c>
      <c r="AH8" s="4">
        <v>1486</v>
      </c>
      <c r="AI8" s="4">
        <f t="shared" ref="AI8:AI33" si="0">SUM(U8:AH8)</f>
        <v>3250.5</v>
      </c>
      <c r="AJ8" s="4">
        <v>1287</v>
      </c>
      <c r="AO8" s="4">
        <v>3212</v>
      </c>
      <c r="AP8" s="4">
        <v>194</v>
      </c>
      <c r="AT8" s="4">
        <v>1337</v>
      </c>
      <c r="AU8" s="4">
        <v>157</v>
      </c>
      <c r="AY8" s="4">
        <f t="shared" ref="AY8:AY32" si="1">SUM(AK8:AX8)</f>
        <v>4900</v>
      </c>
      <c r="AZ8" s="4">
        <f t="shared" ref="AZ8:AZ32" si="2">SUM(S8,AJ8)</f>
        <v>3141.8</v>
      </c>
      <c r="BB8" s="4">
        <f t="shared" ref="BB8:BB32" si="3">SUM(AK8,U8)</f>
        <v>0</v>
      </c>
      <c r="BC8" s="4">
        <f t="shared" ref="BC8:BC32" si="4">SUM(AL8,V8)</f>
        <v>0</v>
      </c>
      <c r="BD8" s="4">
        <f t="shared" ref="BD8:BD32" si="5">SUM(AM8,W8)</f>
        <v>0</v>
      </c>
      <c r="BE8" s="4">
        <f t="shared" ref="BE8:BE32" si="6">SUM(AN8,X8)</f>
        <v>0</v>
      </c>
      <c r="BF8" s="4">
        <f t="shared" ref="BF8:BF32" si="7">SUM(AO8,Y8)</f>
        <v>3212</v>
      </c>
      <c r="BG8" s="4">
        <f t="shared" ref="BG8:BG32" si="8">SUM(AP8,Z8)</f>
        <v>324</v>
      </c>
      <c r="BH8" s="4">
        <f t="shared" ref="BH8:BH32" si="9">SUM(AQ8,AA8)</f>
        <v>0</v>
      </c>
      <c r="BI8" s="4">
        <f t="shared" ref="BI8:BI32" si="10">SUM(AR8,AB8)</f>
        <v>107.2</v>
      </c>
      <c r="BJ8" s="4">
        <f t="shared" ref="BJ8:BJ32" si="11">SUM(AS8,AC8)</f>
        <v>0</v>
      </c>
      <c r="BK8" s="4">
        <f t="shared" ref="BK8:BK32" si="12">SUM(AT8,AD8)</f>
        <v>1337</v>
      </c>
      <c r="BL8" s="4">
        <f t="shared" ref="BL8:BL32" si="13">SUM(AU8,AE8)</f>
        <v>157</v>
      </c>
      <c r="BM8" s="4">
        <f t="shared" ref="BM8:BM32" si="14">SUM(AV8,AF8)</f>
        <v>1527.3</v>
      </c>
      <c r="BN8" s="4">
        <f t="shared" ref="BN8:BN32" si="15">SUM(AW8,AG8)</f>
        <v>0</v>
      </c>
      <c r="BO8" s="4">
        <f t="shared" ref="BO8:BO32" si="16">SUM(AX8,AH8)</f>
        <v>1486</v>
      </c>
      <c r="BP8" s="4">
        <f t="shared" ref="BP8:BP32" si="17">SUM(BB8:BO8)</f>
        <v>8150.5</v>
      </c>
    </row>
    <row r="9" spans="1:86" ht="18.75" customHeight="1">
      <c r="A9" s="15" t="s">
        <v>9</v>
      </c>
      <c r="B9" s="25"/>
      <c r="C9" s="26">
        <v>11666.2</v>
      </c>
      <c r="D9" s="18">
        <v>3413.6</v>
      </c>
      <c r="E9" s="18">
        <v>416.3</v>
      </c>
      <c r="F9" s="18"/>
      <c r="G9" s="18"/>
      <c r="H9" s="18">
        <v>2060.1</v>
      </c>
      <c r="I9" s="18">
        <v>1417.5</v>
      </c>
      <c r="J9" s="18"/>
      <c r="K9" s="18"/>
      <c r="L9" s="18"/>
      <c r="M9" s="18">
        <v>3172.6</v>
      </c>
      <c r="N9" s="18">
        <v>739</v>
      </c>
      <c r="O9" s="18"/>
      <c r="P9" s="18"/>
      <c r="Q9" s="18">
        <v>447.1</v>
      </c>
      <c r="R9" s="27"/>
      <c r="S9" s="27"/>
      <c r="T9" s="27"/>
      <c r="U9" s="27"/>
      <c r="V9" s="27"/>
      <c r="W9" s="27"/>
      <c r="X9" s="27"/>
      <c r="Y9" s="27"/>
      <c r="Z9" s="27"/>
      <c r="AA9" s="27"/>
      <c r="AB9" s="27"/>
      <c r="AI9" s="4">
        <f t="shared" si="0"/>
        <v>0</v>
      </c>
      <c r="AY9" s="4">
        <f t="shared" si="1"/>
        <v>0</v>
      </c>
      <c r="AZ9" s="4">
        <f t="shared" si="2"/>
        <v>0</v>
      </c>
      <c r="BB9" s="4">
        <f t="shared" si="3"/>
        <v>0</v>
      </c>
      <c r="BC9" s="4">
        <f t="shared" si="4"/>
        <v>0</v>
      </c>
      <c r="BD9" s="4">
        <f t="shared" si="5"/>
        <v>0</v>
      </c>
      <c r="BE9" s="4">
        <f t="shared" si="6"/>
        <v>0</v>
      </c>
      <c r="BF9" s="4">
        <f t="shared" si="7"/>
        <v>0</v>
      </c>
      <c r="BG9" s="4">
        <f t="shared" si="8"/>
        <v>0</v>
      </c>
      <c r="BH9" s="4">
        <f t="shared" si="9"/>
        <v>0</v>
      </c>
      <c r="BI9" s="4">
        <f t="shared" si="10"/>
        <v>0</v>
      </c>
      <c r="BJ9" s="4">
        <f t="shared" si="11"/>
        <v>0</v>
      </c>
      <c r="BK9" s="4">
        <f t="shared" si="12"/>
        <v>0</v>
      </c>
      <c r="BL9" s="4">
        <f t="shared" si="13"/>
        <v>0</v>
      </c>
      <c r="BM9" s="4">
        <f t="shared" si="14"/>
        <v>0</v>
      </c>
      <c r="BN9" s="4">
        <f t="shared" si="15"/>
        <v>0</v>
      </c>
      <c r="BO9" s="4">
        <f t="shared" si="16"/>
        <v>0</v>
      </c>
      <c r="BP9" s="4">
        <f t="shared" si="17"/>
        <v>0</v>
      </c>
    </row>
    <row r="10" spans="1:86" ht="18.75" customHeight="1">
      <c r="A10" s="15" t="s">
        <v>10</v>
      </c>
      <c r="B10" s="25">
        <v>28152.2</v>
      </c>
      <c r="C10" s="26">
        <v>5790.8</v>
      </c>
      <c r="D10" s="18">
        <v>426.8</v>
      </c>
      <c r="E10" s="18">
        <v>670.3</v>
      </c>
      <c r="F10" s="18"/>
      <c r="G10" s="18"/>
      <c r="H10" s="18"/>
      <c r="I10" s="18">
        <v>512.4</v>
      </c>
      <c r="J10" s="18"/>
      <c r="K10" s="18"/>
      <c r="L10" s="18"/>
      <c r="M10" s="18"/>
      <c r="N10" s="18">
        <v>4171.6000000000004</v>
      </c>
      <c r="O10" s="18"/>
      <c r="P10" s="18"/>
      <c r="Q10" s="18">
        <v>9.6999999999999993</v>
      </c>
      <c r="R10" s="27"/>
      <c r="S10" s="27"/>
      <c r="T10" s="27"/>
      <c r="U10" s="27"/>
      <c r="V10" s="27"/>
      <c r="W10" s="27"/>
      <c r="X10" s="27"/>
      <c r="Y10" s="27"/>
      <c r="Z10" s="27"/>
      <c r="AA10" s="27"/>
      <c r="AB10" s="27"/>
      <c r="AI10" s="4">
        <f t="shared" si="0"/>
        <v>0</v>
      </c>
      <c r="AY10" s="4">
        <f t="shared" si="1"/>
        <v>0</v>
      </c>
      <c r="AZ10" s="4">
        <f t="shared" si="2"/>
        <v>0</v>
      </c>
      <c r="BB10" s="4">
        <f t="shared" si="3"/>
        <v>0</v>
      </c>
      <c r="BC10" s="4">
        <f t="shared" si="4"/>
        <v>0</v>
      </c>
      <c r="BD10" s="4">
        <f t="shared" si="5"/>
        <v>0</v>
      </c>
      <c r="BE10" s="4">
        <f t="shared" si="6"/>
        <v>0</v>
      </c>
      <c r="BF10" s="4">
        <f t="shared" si="7"/>
        <v>0</v>
      </c>
      <c r="BG10" s="4">
        <f t="shared" si="8"/>
        <v>0</v>
      </c>
      <c r="BH10" s="4">
        <f t="shared" si="9"/>
        <v>0</v>
      </c>
      <c r="BI10" s="4">
        <f t="shared" si="10"/>
        <v>0</v>
      </c>
      <c r="BJ10" s="4">
        <f t="shared" si="11"/>
        <v>0</v>
      </c>
      <c r="BK10" s="4">
        <f t="shared" si="12"/>
        <v>0</v>
      </c>
      <c r="BL10" s="4">
        <f t="shared" si="13"/>
        <v>0</v>
      </c>
      <c r="BM10" s="4">
        <f t="shared" si="14"/>
        <v>0</v>
      </c>
      <c r="BN10" s="4">
        <f t="shared" si="15"/>
        <v>0</v>
      </c>
      <c r="BO10" s="4">
        <f t="shared" si="16"/>
        <v>0</v>
      </c>
      <c r="BP10" s="4">
        <f t="shared" si="17"/>
        <v>0</v>
      </c>
    </row>
    <row r="11" spans="1:86" ht="18.75" customHeight="1">
      <c r="A11" s="15" t="s">
        <v>11</v>
      </c>
      <c r="B11" s="25"/>
      <c r="C11" s="26">
        <v>6908.4</v>
      </c>
      <c r="D11" s="18"/>
      <c r="E11" s="18"/>
      <c r="F11" s="18"/>
      <c r="G11" s="18"/>
      <c r="H11" s="18">
        <v>3856.8</v>
      </c>
      <c r="I11" s="18">
        <v>3051.6</v>
      </c>
      <c r="J11" s="18"/>
      <c r="K11" s="18"/>
      <c r="L11" s="18"/>
      <c r="M11" s="18"/>
      <c r="N11" s="18"/>
      <c r="O11" s="18"/>
      <c r="P11" s="18"/>
      <c r="Q11" s="18"/>
      <c r="R11" s="27"/>
      <c r="S11" s="27">
        <v>3227</v>
      </c>
      <c r="T11" s="27"/>
      <c r="U11" s="27"/>
      <c r="V11" s="27"/>
      <c r="W11" s="27"/>
      <c r="X11" s="27"/>
      <c r="Y11" s="27"/>
      <c r="Z11" s="27"/>
      <c r="AA11" s="27"/>
      <c r="AB11" s="27"/>
      <c r="AI11" s="4">
        <f t="shared" si="0"/>
        <v>0</v>
      </c>
      <c r="AY11" s="4">
        <f t="shared" si="1"/>
        <v>0</v>
      </c>
      <c r="AZ11" s="4">
        <f t="shared" si="2"/>
        <v>3227</v>
      </c>
      <c r="BB11" s="4">
        <f t="shared" si="3"/>
        <v>0</v>
      </c>
      <c r="BC11" s="4">
        <f t="shared" si="4"/>
        <v>0</v>
      </c>
      <c r="BD11" s="4">
        <f t="shared" si="5"/>
        <v>0</v>
      </c>
      <c r="BE11" s="4">
        <f t="shared" si="6"/>
        <v>0</v>
      </c>
      <c r="BF11" s="4">
        <f t="shared" si="7"/>
        <v>0</v>
      </c>
      <c r="BG11" s="4">
        <f t="shared" si="8"/>
        <v>0</v>
      </c>
      <c r="BH11" s="4">
        <f t="shared" si="9"/>
        <v>0</v>
      </c>
      <c r="BI11" s="4">
        <f t="shared" si="10"/>
        <v>0</v>
      </c>
      <c r="BJ11" s="4">
        <f t="shared" si="11"/>
        <v>0</v>
      </c>
      <c r="BK11" s="4">
        <f t="shared" si="12"/>
        <v>0</v>
      </c>
      <c r="BL11" s="4">
        <f t="shared" si="13"/>
        <v>0</v>
      </c>
      <c r="BM11" s="4">
        <f t="shared" si="14"/>
        <v>0</v>
      </c>
      <c r="BN11" s="4">
        <f t="shared" si="15"/>
        <v>0</v>
      </c>
      <c r="BO11" s="4">
        <f t="shared" si="16"/>
        <v>0</v>
      </c>
      <c r="BP11" s="4">
        <f t="shared" si="17"/>
        <v>0</v>
      </c>
    </row>
    <row r="12" spans="1:86" ht="14.25" customHeight="1">
      <c r="A12" s="15" t="s">
        <v>12</v>
      </c>
      <c r="B12" s="25">
        <v>6108.9</v>
      </c>
      <c r="C12" s="26">
        <v>16928</v>
      </c>
      <c r="D12" s="18">
        <v>2798.6</v>
      </c>
      <c r="E12" s="18">
        <v>6884.5</v>
      </c>
      <c r="F12" s="18"/>
      <c r="G12" s="18"/>
      <c r="H12" s="18">
        <v>838.5</v>
      </c>
      <c r="I12" s="18">
        <v>3440.4</v>
      </c>
      <c r="J12" s="18"/>
      <c r="K12" s="18"/>
      <c r="L12" s="18"/>
      <c r="M12" s="18"/>
      <c r="N12" s="18">
        <v>1998.8</v>
      </c>
      <c r="O12" s="18"/>
      <c r="P12" s="18"/>
      <c r="Q12" s="18">
        <v>967.2</v>
      </c>
      <c r="R12" s="27"/>
      <c r="S12" s="27"/>
      <c r="T12" s="27"/>
      <c r="U12" s="27"/>
      <c r="V12" s="27"/>
      <c r="W12" s="27"/>
      <c r="X12" s="27"/>
      <c r="Y12" s="27"/>
      <c r="Z12" s="27"/>
      <c r="AA12" s="27"/>
      <c r="AB12" s="27"/>
      <c r="AI12" s="4">
        <f t="shared" si="0"/>
        <v>0</v>
      </c>
      <c r="AJ12" s="4">
        <v>4190</v>
      </c>
      <c r="AY12" s="4">
        <f t="shared" si="1"/>
        <v>0</v>
      </c>
      <c r="AZ12" s="4">
        <f t="shared" si="2"/>
        <v>4190</v>
      </c>
      <c r="BB12" s="4">
        <f t="shared" si="3"/>
        <v>0</v>
      </c>
      <c r="BC12" s="4">
        <f t="shared" si="4"/>
        <v>0</v>
      </c>
      <c r="BD12" s="4">
        <f t="shared" si="5"/>
        <v>0</v>
      </c>
      <c r="BE12" s="4">
        <f t="shared" si="6"/>
        <v>0</v>
      </c>
      <c r="BF12" s="4">
        <f t="shared" si="7"/>
        <v>0</v>
      </c>
      <c r="BG12" s="4">
        <f t="shared" si="8"/>
        <v>0</v>
      </c>
      <c r="BH12" s="4">
        <f t="shared" si="9"/>
        <v>0</v>
      </c>
      <c r="BI12" s="4">
        <f t="shared" si="10"/>
        <v>0</v>
      </c>
      <c r="BJ12" s="4">
        <f t="shared" si="11"/>
        <v>0</v>
      </c>
      <c r="BK12" s="4">
        <f t="shared" si="12"/>
        <v>0</v>
      </c>
      <c r="BL12" s="4">
        <f t="shared" si="13"/>
        <v>0</v>
      </c>
      <c r="BM12" s="4">
        <f t="shared" si="14"/>
        <v>0</v>
      </c>
      <c r="BN12" s="4">
        <f t="shared" si="15"/>
        <v>0</v>
      </c>
      <c r="BO12" s="4">
        <f t="shared" si="16"/>
        <v>0</v>
      </c>
      <c r="BP12" s="4">
        <f t="shared" si="17"/>
        <v>0</v>
      </c>
    </row>
    <row r="13" spans="1:86" ht="18.75" customHeight="1">
      <c r="A13" s="15" t="s">
        <v>13</v>
      </c>
      <c r="B13" s="25">
        <v>17875.400000000001</v>
      </c>
      <c r="C13" s="26">
        <v>21553.7</v>
      </c>
      <c r="D13" s="18">
        <v>2336.6</v>
      </c>
      <c r="E13" s="18"/>
      <c r="F13" s="18"/>
      <c r="G13" s="18">
        <v>3500</v>
      </c>
      <c r="H13" s="18">
        <v>350</v>
      </c>
      <c r="I13" s="18">
        <v>6239.2</v>
      </c>
      <c r="J13" s="18">
        <v>493</v>
      </c>
      <c r="K13" s="18">
        <v>232</v>
      </c>
      <c r="L13" s="18"/>
      <c r="M13" s="18">
        <v>4200</v>
      </c>
      <c r="N13" s="18">
        <v>1650.2</v>
      </c>
      <c r="O13" s="18">
        <v>670</v>
      </c>
      <c r="P13" s="18"/>
      <c r="Q13" s="18">
        <v>1882.7</v>
      </c>
      <c r="R13" s="27"/>
      <c r="S13" s="27"/>
      <c r="T13" s="27"/>
      <c r="U13" s="27"/>
      <c r="V13" s="27"/>
      <c r="W13" s="27"/>
      <c r="X13" s="27"/>
      <c r="Y13" s="27"/>
      <c r="Z13" s="27"/>
      <c r="AA13" s="27"/>
      <c r="AB13" s="27"/>
      <c r="AI13" s="4">
        <f t="shared" si="0"/>
        <v>0</v>
      </c>
      <c r="AY13" s="4">
        <f t="shared" si="1"/>
        <v>0</v>
      </c>
      <c r="AZ13" s="4">
        <f t="shared" si="2"/>
        <v>0</v>
      </c>
      <c r="BB13" s="4">
        <f t="shared" si="3"/>
        <v>0</v>
      </c>
      <c r="BC13" s="4">
        <f t="shared" si="4"/>
        <v>0</v>
      </c>
      <c r="BD13" s="4">
        <f t="shared" si="5"/>
        <v>0</v>
      </c>
      <c r="BE13" s="4">
        <f t="shared" si="6"/>
        <v>0</v>
      </c>
      <c r="BF13" s="4">
        <f t="shared" si="7"/>
        <v>0</v>
      </c>
      <c r="BG13" s="4">
        <f t="shared" si="8"/>
        <v>0</v>
      </c>
      <c r="BH13" s="4">
        <f t="shared" si="9"/>
        <v>0</v>
      </c>
      <c r="BI13" s="4">
        <f t="shared" si="10"/>
        <v>0</v>
      </c>
      <c r="BJ13" s="4">
        <f t="shared" si="11"/>
        <v>0</v>
      </c>
      <c r="BK13" s="4">
        <f t="shared" si="12"/>
        <v>0</v>
      </c>
      <c r="BL13" s="4">
        <f t="shared" si="13"/>
        <v>0</v>
      </c>
      <c r="BM13" s="4">
        <f t="shared" si="14"/>
        <v>0</v>
      </c>
      <c r="BN13" s="4">
        <f t="shared" si="15"/>
        <v>0</v>
      </c>
      <c r="BO13" s="4">
        <f t="shared" si="16"/>
        <v>0</v>
      </c>
      <c r="BP13" s="4">
        <f t="shared" si="17"/>
        <v>0</v>
      </c>
    </row>
    <row r="14" spans="1:86" ht="18.75" customHeight="1">
      <c r="A14" s="15" t="s">
        <v>14</v>
      </c>
      <c r="B14" s="25"/>
      <c r="C14" s="26">
        <v>20367.8</v>
      </c>
      <c r="D14" s="18">
        <v>1768.4</v>
      </c>
      <c r="E14" s="18">
        <v>1267.5</v>
      </c>
      <c r="F14" s="18"/>
      <c r="G14" s="18"/>
      <c r="H14" s="18">
        <v>15164.7</v>
      </c>
      <c r="I14" s="18">
        <v>1202.5999999999999</v>
      </c>
      <c r="J14" s="18">
        <v>577.5</v>
      </c>
      <c r="K14" s="18"/>
      <c r="L14" s="18"/>
      <c r="M14" s="18"/>
      <c r="N14" s="18"/>
      <c r="O14" s="18">
        <v>145.1</v>
      </c>
      <c r="P14" s="18"/>
      <c r="Q14" s="18">
        <v>242</v>
      </c>
      <c r="R14" s="27"/>
      <c r="S14" s="27"/>
      <c r="T14" s="27"/>
      <c r="U14" s="27"/>
      <c r="V14" s="27"/>
      <c r="W14" s="27"/>
      <c r="X14" s="27"/>
      <c r="Y14" s="27"/>
      <c r="Z14" s="27"/>
      <c r="AA14" s="27"/>
      <c r="AB14" s="27"/>
      <c r="AI14" s="4">
        <f t="shared" si="0"/>
        <v>0</v>
      </c>
      <c r="AL14" s="4">
        <v>612.4</v>
      </c>
      <c r="AM14" s="4">
        <v>914.8</v>
      </c>
      <c r="AO14" s="4">
        <v>3250.5</v>
      </c>
      <c r="AY14" s="4">
        <f t="shared" si="1"/>
        <v>4777.7</v>
      </c>
      <c r="AZ14" s="4">
        <f t="shared" si="2"/>
        <v>0</v>
      </c>
      <c r="BB14" s="4">
        <f t="shared" si="3"/>
        <v>0</v>
      </c>
      <c r="BC14" s="4">
        <f t="shared" si="4"/>
        <v>612.4</v>
      </c>
      <c r="BD14" s="4">
        <f t="shared" si="5"/>
        <v>914.8</v>
      </c>
      <c r="BE14" s="4">
        <f t="shared" si="6"/>
        <v>0</v>
      </c>
      <c r="BF14" s="4">
        <f t="shared" si="7"/>
        <v>3250.5</v>
      </c>
      <c r="BG14" s="4">
        <f t="shared" si="8"/>
        <v>0</v>
      </c>
      <c r="BH14" s="4">
        <f t="shared" si="9"/>
        <v>0</v>
      </c>
      <c r="BI14" s="4">
        <f t="shared" si="10"/>
        <v>0</v>
      </c>
      <c r="BJ14" s="4">
        <f t="shared" si="11"/>
        <v>0</v>
      </c>
      <c r="BK14" s="4">
        <f t="shared" si="12"/>
        <v>0</v>
      </c>
      <c r="BL14" s="4">
        <f t="shared" si="13"/>
        <v>0</v>
      </c>
      <c r="BM14" s="4">
        <f t="shared" si="14"/>
        <v>0</v>
      </c>
      <c r="BN14" s="4">
        <f t="shared" si="15"/>
        <v>0</v>
      </c>
      <c r="BO14" s="4">
        <f t="shared" si="16"/>
        <v>0</v>
      </c>
      <c r="BP14" s="4">
        <f t="shared" si="17"/>
        <v>4777.7</v>
      </c>
    </row>
    <row r="15" spans="1:86" ht="18.75" customHeight="1">
      <c r="A15" s="15" t="s">
        <v>15</v>
      </c>
      <c r="B15" s="25"/>
      <c r="C15" s="26">
        <v>11535.8</v>
      </c>
      <c r="D15" s="18">
        <v>3444.4</v>
      </c>
      <c r="E15" s="18"/>
      <c r="F15" s="18"/>
      <c r="G15" s="18"/>
      <c r="H15" s="18">
        <v>450</v>
      </c>
      <c r="I15" s="18">
        <v>720</v>
      </c>
      <c r="J15" s="18"/>
      <c r="K15" s="18"/>
      <c r="L15" s="18"/>
      <c r="M15" s="18">
        <v>3000</v>
      </c>
      <c r="N15" s="18">
        <v>3921.4</v>
      </c>
      <c r="O15" s="18"/>
      <c r="P15" s="18"/>
      <c r="Q15" s="18"/>
      <c r="R15" s="27"/>
      <c r="S15" s="27"/>
      <c r="T15" s="27"/>
      <c r="U15" s="27"/>
      <c r="V15" s="27"/>
      <c r="W15" s="27"/>
      <c r="X15" s="27"/>
      <c r="Y15" s="27"/>
      <c r="Z15" s="27"/>
      <c r="AA15" s="27"/>
      <c r="AB15" s="27"/>
      <c r="AI15" s="4">
        <f t="shared" si="0"/>
        <v>0</v>
      </c>
      <c r="AK15" s="4">
        <v>450</v>
      </c>
      <c r="AY15" s="4">
        <f t="shared" si="1"/>
        <v>450</v>
      </c>
      <c r="AZ15" s="4">
        <f t="shared" si="2"/>
        <v>0</v>
      </c>
      <c r="BB15" s="4">
        <f t="shared" si="3"/>
        <v>450</v>
      </c>
      <c r="BC15" s="4">
        <f t="shared" si="4"/>
        <v>0</v>
      </c>
      <c r="BD15" s="4">
        <f t="shared" si="5"/>
        <v>0</v>
      </c>
      <c r="BE15" s="4">
        <f t="shared" si="6"/>
        <v>0</v>
      </c>
      <c r="BF15" s="4">
        <f t="shared" si="7"/>
        <v>0</v>
      </c>
      <c r="BG15" s="4">
        <f t="shared" si="8"/>
        <v>0</v>
      </c>
      <c r="BH15" s="4">
        <f t="shared" si="9"/>
        <v>0</v>
      </c>
      <c r="BI15" s="4">
        <f t="shared" si="10"/>
        <v>0</v>
      </c>
      <c r="BJ15" s="4">
        <f t="shared" si="11"/>
        <v>0</v>
      </c>
      <c r="BK15" s="4">
        <f t="shared" si="12"/>
        <v>0</v>
      </c>
      <c r="BL15" s="4">
        <f t="shared" si="13"/>
        <v>0</v>
      </c>
      <c r="BM15" s="4">
        <f t="shared" si="14"/>
        <v>0</v>
      </c>
      <c r="BN15" s="4">
        <f t="shared" si="15"/>
        <v>0</v>
      </c>
      <c r="BO15" s="4">
        <f t="shared" si="16"/>
        <v>0</v>
      </c>
      <c r="BP15" s="4">
        <f t="shared" si="17"/>
        <v>450</v>
      </c>
    </row>
    <row r="16" spans="1:86" ht="18.75" customHeight="1">
      <c r="A16" s="15" t="s">
        <v>16</v>
      </c>
      <c r="B16" s="25">
        <v>2613.4</v>
      </c>
      <c r="C16" s="26">
        <v>9271.4</v>
      </c>
      <c r="D16" s="18">
        <v>40.1</v>
      </c>
      <c r="E16" s="18"/>
      <c r="F16" s="18"/>
      <c r="G16" s="18"/>
      <c r="H16" s="18"/>
      <c r="I16" s="18">
        <v>3851.5</v>
      </c>
      <c r="J16" s="18">
        <v>1138.5</v>
      </c>
      <c r="K16" s="18">
        <v>97.7</v>
      </c>
      <c r="L16" s="18"/>
      <c r="M16" s="18"/>
      <c r="N16" s="18">
        <v>1651.7</v>
      </c>
      <c r="O16" s="18"/>
      <c r="P16" s="18"/>
      <c r="Q16" s="18">
        <v>2494.6</v>
      </c>
      <c r="R16" s="27"/>
      <c r="S16" s="27"/>
      <c r="T16" s="27"/>
      <c r="U16" s="27"/>
      <c r="V16" s="27">
        <v>1810</v>
      </c>
      <c r="W16" s="27"/>
      <c r="X16" s="27"/>
      <c r="Y16" s="27"/>
      <c r="Z16" s="27"/>
      <c r="AA16" s="27"/>
      <c r="AB16" s="27"/>
      <c r="AF16" s="4">
        <v>203</v>
      </c>
      <c r="AI16" s="4">
        <f t="shared" si="0"/>
        <v>2013</v>
      </c>
      <c r="AO16" s="4">
        <v>1396.5</v>
      </c>
      <c r="AT16" s="4">
        <v>1752</v>
      </c>
      <c r="AW16" s="4">
        <v>3000</v>
      </c>
      <c r="AY16" s="4">
        <f t="shared" si="1"/>
        <v>6148.5</v>
      </c>
      <c r="AZ16" s="4">
        <f t="shared" si="2"/>
        <v>0</v>
      </c>
      <c r="BB16" s="4">
        <f t="shared" si="3"/>
        <v>0</v>
      </c>
      <c r="BC16" s="4">
        <f t="shared" si="4"/>
        <v>1810</v>
      </c>
      <c r="BD16" s="4">
        <f t="shared" si="5"/>
        <v>0</v>
      </c>
      <c r="BE16" s="4">
        <f t="shared" si="6"/>
        <v>0</v>
      </c>
      <c r="BF16" s="4">
        <f t="shared" si="7"/>
        <v>1396.5</v>
      </c>
      <c r="BG16" s="4">
        <f t="shared" si="8"/>
        <v>0</v>
      </c>
      <c r="BH16" s="4">
        <f t="shared" si="9"/>
        <v>0</v>
      </c>
      <c r="BI16" s="4">
        <f t="shared" si="10"/>
        <v>0</v>
      </c>
      <c r="BJ16" s="4">
        <f t="shared" si="11"/>
        <v>0</v>
      </c>
      <c r="BK16" s="4">
        <f t="shared" si="12"/>
        <v>1752</v>
      </c>
      <c r="BL16" s="4">
        <f t="shared" si="13"/>
        <v>0</v>
      </c>
      <c r="BM16" s="4">
        <f t="shared" si="14"/>
        <v>203</v>
      </c>
      <c r="BN16" s="4">
        <f t="shared" si="15"/>
        <v>3000</v>
      </c>
      <c r="BO16" s="4">
        <f t="shared" si="16"/>
        <v>0</v>
      </c>
      <c r="BP16" s="4">
        <f t="shared" si="17"/>
        <v>8161.5</v>
      </c>
    </row>
    <row r="17" spans="1:68" ht="18.75" customHeight="1">
      <c r="A17" s="15" t="s">
        <v>17</v>
      </c>
      <c r="B17" s="25">
        <v>375.4</v>
      </c>
      <c r="C17" s="26">
        <v>29580.2</v>
      </c>
      <c r="D17" s="18">
        <v>2412.5</v>
      </c>
      <c r="E17" s="18">
        <v>220.6</v>
      </c>
      <c r="F17" s="18"/>
      <c r="G17" s="18"/>
      <c r="H17" s="18">
        <v>10339.9</v>
      </c>
      <c r="I17" s="18">
        <v>4084.8</v>
      </c>
      <c r="J17" s="18">
        <v>925</v>
      </c>
      <c r="K17" s="18"/>
      <c r="L17" s="18">
        <v>600</v>
      </c>
      <c r="M17" s="18">
        <v>3116.3</v>
      </c>
      <c r="N17" s="18">
        <v>4757</v>
      </c>
      <c r="O17" s="18">
        <v>155</v>
      </c>
      <c r="P17" s="18"/>
      <c r="Q17" s="18">
        <v>2969.1</v>
      </c>
      <c r="R17" s="27"/>
      <c r="S17" s="27"/>
      <c r="T17" s="27"/>
      <c r="U17" s="27"/>
      <c r="V17" s="27"/>
      <c r="W17" s="27"/>
      <c r="X17" s="27"/>
      <c r="Y17" s="27"/>
      <c r="Z17" s="27"/>
      <c r="AA17" s="27"/>
      <c r="AB17" s="27"/>
      <c r="AI17" s="4">
        <f t="shared" si="0"/>
        <v>0</v>
      </c>
      <c r="AY17" s="4">
        <f t="shared" si="1"/>
        <v>0</v>
      </c>
      <c r="AZ17" s="4">
        <f t="shared" si="2"/>
        <v>0</v>
      </c>
      <c r="BB17" s="4">
        <f t="shared" si="3"/>
        <v>0</v>
      </c>
      <c r="BC17" s="4">
        <f t="shared" si="4"/>
        <v>0</v>
      </c>
      <c r="BD17" s="4">
        <f t="shared" si="5"/>
        <v>0</v>
      </c>
      <c r="BE17" s="4">
        <f t="shared" si="6"/>
        <v>0</v>
      </c>
      <c r="BF17" s="4">
        <f t="shared" si="7"/>
        <v>0</v>
      </c>
      <c r="BG17" s="4">
        <f t="shared" si="8"/>
        <v>0</v>
      </c>
      <c r="BH17" s="4">
        <f t="shared" si="9"/>
        <v>0</v>
      </c>
      <c r="BI17" s="4">
        <f t="shared" si="10"/>
        <v>0</v>
      </c>
      <c r="BJ17" s="4">
        <f t="shared" si="11"/>
        <v>0</v>
      </c>
      <c r="BK17" s="4">
        <f t="shared" si="12"/>
        <v>0</v>
      </c>
      <c r="BL17" s="4">
        <f t="shared" si="13"/>
        <v>0</v>
      </c>
      <c r="BM17" s="4">
        <f t="shared" si="14"/>
        <v>0</v>
      </c>
      <c r="BN17" s="4">
        <f t="shared" si="15"/>
        <v>0</v>
      </c>
      <c r="BO17" s="4">
        <f t="shared" si="16"/>
        <v>0</v>
      </c>
      <c r="BP17" s="4">
        <f t="shared" si="17"/>
        <v>0</v>
      </c>
    </row>
    <row r="18" spans="1:68" ht="18.75" customHeight="1">
      <c r="A18" s="15" t="s">
        <v>18</v>
      </c>
      <c r="B18" s="25">
        <v>8020.8</v>
      </c>
      <c r="C18" s="26">
        <v>29438.2</v>
      </c>
      <c r="D18" s="18">
        <v>17508.400000000001</v>
      </c>
      <c r="E18" s="18">
        <v>1110</v>
      </c>
      <c r="F18" s="18"/>
      <c r="G18" s="18"/>
      <c r="H18" s="18">
        <v>4800</v>
      </c>
      <c r="I18" s="18">
        <v>1359.7</v>
      </c>
      <c r="J18" s="18"/>
      <c r="K18" s="18"/>
      <c r="L18" s="18"/>
      <c r="M18" s="18">
        <v>1260</v>
      </c>
      <c r="N18" s="18">
        <v>3280.1</v>
      </c>
      <c r="O18" s="18"/>
      <c r="P18" s="18"/>
      <c r="Q18" s="18">
        <v>120</v>
      </c>
      <c r="R18" s="27"/>
      <c r="S18" s="27"/>
      <c r="T18" s="27"/>
      <c r="U18" s="27"/>
      <c r="V18" s="27"/>
      <c r="W18" s="27"/>
      <c r="X18" s="27"/>
      <c r="Y18" s="27"/>
      <c r="Z18" s="27"/>
      <c r="AA18" s="27"/>
      <c r="AB18" s="27"/>
      <c r="AI18" s="4">
        <f t="shared" si="0"/>
        <v>0</v>
      </c>
      <c r="AY18" s="4">
        <f t="shared" si="1"/>
        <v>0</v>
      </c>
      <c r="AZ18" s="4">
        <f t="shared" si="2"/>
        <v>0</v>
      </c>
      <c r="BB18" s="4">
        <f t="shared" si="3"/>
        <v>0</v>
      </c>
      <c r="BC18" s="4">
        <f t="shared" si="4"/>
        <v>0</v>
      </c>
      <c r="BD18" s="4">
        <f t="shared" si="5"/>
        <v>0</v>
      </c>
      <c r="BE18" s="4">
        <f t="shared" si="6"/>
        <v>0</v>
      </c>
      <c r="BF18" s="4">
        <f t="shared" si="7"/>
        <v>0</v>
      </c>
      <c r="BG18" s="4">
        <f t="shared" si="8"/>
        <v>0</v>
      </c>
      <c r="BH18" s="4">
        <f t="shared" si="9"/>
        <v>0</v>
      </c>
      <c r="BI18" s="4">
        <f t="shared" si="10"/>
        <v>0</v>
      </c>
      <c r="BJ18" s="4">
        <f t="shared" si="11"/>
        <v>0</v>
      </c>
      <c r="BK18" s="4">
        <f t="shared" si="12"/>
        <v>0</v>
      </c>
      <c r="BL18" s="4">
        <f t="shared" si="13"/>
        <v>0</v>
      </c>
      <c r="BM18" s="4">
        <f t="shared" si="14"/>
        <v>0</v>
      </c>
      <c r="BN18" s="4">
        <f t="shared" si="15"/>
        <v>0</v>
      </c>
      <c r="BO18" s="4">
        <f t="shared" si="16"/>
        <v>0</v>
      </c>
      <c r="BP18" s="4">
        <f t="shared" si="17"/>
        <v>0</v>
      </c>
    </row>
    <row r="19" spans="1:68" ht="18.75" customHeight="1">
      <c r="A19" s="15" t="s">
        <v>19</v>
      </c>
      <c r="B19" s="25">
        <v>3990</v>
      </c>
      <c r="C19" s="26">
        <v>10559.1</v>
      </c>
      <c r="D19" s="18">
        <v>2022.7</v>
      </c>
      <c r="E19" s="18">
        <v>1827.5</v>
      </c>
      <c r="F19" s="18"/>
      <c r="G19" s="18"/>
      <c r="H19" s="18"/>
      <c r="I19" s="18">
        <v>1268.0999999999999</v>
      </c>
      <c r="J19" s="18"/>
      <c r="K19" s="18">
        <v>180</v>
      </c>
      <c r="L19" s="18"/>
      <c r="M19" s="18"/>
      <c r="N19" s="18">
        <v>4036.8</v>
      </c>
      <c r="O19" s="18"/>
      <c r="P19" s="18"/>
      <c r="Q19" s="18">
        <v>630</v>
      </c>
      <c r="R19" s="27">
        <v>594</v>
      </c>
      <c r="S19" s="27">
        <v>25</v>
      </c>
      <c r="T19" s="27"/>
      <c r="U19" s="27">
        <v>171.4</v>
      </c>
      <c r="V19" s="27">
        <v>373.1</v>
      </c>
      <c r="W19" s="27">
        <v>82.9</v>
      </c>
      <c r="X19" s="27"/>
      <c r="Y19" s="27"/>
      <c r="Z19" s="27">
        <v>898.5</v>
      </c>
      <c r="AA19" s="27">
        <v>46.5</v>
      </c>
      <c r="AB19" s="27">
        <v>64.5</v>
      </c>
      <c r="AD19" s="4">
        <v>35</v>
      </c>
      <c r="AH19" s="4">
        <v>1146.3</v>
      </c>
      <c r="AI19" s="4">
        <f t="shared" si="0"/>
        <v>2818.2</v>
      </c>
      <c r="AY19" s="4">
        <f t="shared" si="1"/>
        <v>0</v>
      </c>
      <c r="AZ19" s="4">
        <f t="shared" si="2"/>
        <v>25</v>
      </c>
      <c r="BB19" s="4">
        <f t="shared" si="3"/>
        <v>171.4</v>
      </c>
      <c r="BC19" s="4">
        <f t="shared" si="4"/>
        <v>373.1</v>
      </c>
      <c r="BD19" s="4">
        <f t="shared" si="5"/>
        <v>82.9</v>
      </c>
      <c r="BE19" s="4">
        <f t="shared" si="6"/>
        <v>0</v>
      </c>
      <c r="BF19" s="4">
        <f t="shared" si="7"/>
        <v>0</v>
      </c>
      <c r="BG19" s="4">
        <f t="shared" si="8"/>
        <v>898.5</v>
      </c>
      <c r="BH19" s="4">
        <f t="shared" si="9"/>
        <v>46.5</v>
      </c>
      <c r="BI19" s="4">
        <f t="shared" si="10"/>
        <v>64.5</v>
      </c>
      <c r="BJ19" s="4">
        <f t="shared" si="11"/>
        <v>0</v>
      </c>
      <c r="BK19" s="4">
        <f t="shared" si="12"/>
        <v>35</v>
      </c>
      <c r="BL19" s="4">
        <f t="shared" si="13"/>
        <v>0</v>
      </c>
      <c r="BM19" s="4">
        <f t="shared" si="14"/>
        <v>0</v>
      </c>
      <c r="BN19" s="4">
        <f t="shared" si="15"/>
        <v>0</v>
      </c>
      <c r="BO19" s="4">
        <f t="shared" si="16"/>
        <v>1146.3</v>
      </c>
      <c r="BP19" s="4">
        <f t="shared" si="17"/>
        <v>2818.2</v>
      </c>
    </row>
    <row r="20" spans="1:68" ht="18.75" customHeight="1">
      <c r="A20" s="15" t="s">
        <v>20</v>
      </c>
      <c r="B20" s="26"/>
      <c r="C20" s="26">
        <v>2450.1999999999998</v>
      </c>
      <c r="D20" s="18"/>
      <c r="E20" s="18"/>
      <c r="F20" s="18"/>
      <c r="G20" s="18">
        <v>180.6</v>
      </c>
      <c r="H20" s="18">
        <v>579.29999999999995</v>
      </c>
      <c r="I20" s="18">
        <v>525.20000000000005</v>
      </c>
      <c r="J20" s="18"/>
      <c r="K20" s="18"/>
      <c r="L20" s="18"/>
      <c r="M20" s="18"/>
      <c r="N20" s="18">
        <v>1165.0999999999999</v>
      </c>
      <c r="O20" s="18"/>
      <c r="P20" s="18"/>
      <c r="Q20" s="18"/>
      <c r="R20" s="27"/>
      <c r="S20" s="27">
        <v>988.4</v>
      </c>
      <c r="T20" s="27"/>
      <c r="U20" s="27">
        <v>74.7</v>
      </c>
      <c r="V20" s="27">
        <v>579.6</v>
      </c>
      <c r="W20" s="27"/>
      <c r="X20" s="27"/>
      <c r="Y20" s="27"/>
      <c r="Z20" s="27"/>
      <c r="AA20" s="27"/>
      <c r="AB20" s="27"/>
      <c r="AH20" s="4">
        <v>4.8</v>
      </c>
      <c r="AI20" s="4">
        <f t="shared" si="0"/>
        <v>659.1</v>
      </c>
      <c r="AJ20" s="4">
        <v>476.3</v>
      </c>
      <c r="AY20" s="4">
        <f t="shared" si="1"/>
        <v>0</v>
      </c>
      <c r="AZ20" s="4">
        <f t="shared" si="2"/>
        <v>1464.7</v>
      </c>
      <c r="BB20" s="4">
        <f t="shared" si="3"/>
        <v>74.7</v>
      </c>
      <c r="BC20" s="4">
        <f t="shared" si="4"/>
        <v>579.6</v>
      </c>
      <c r="BD20" s="4">
        <f t="shared" si="5"/>
        <v>0</v>
      </c>
      <c r="BE20" s="4">
        <f t="shared" si="6"/>
        <v>0</v>
      </c>
      <c r="BF20" s="4">
        <f t="shared" si="7"/>
        <v>0</v>
      </c>
      <c r="BG20" s="4">
        <f t="shared" si="8"/>
        <v>0</v>
      </c>
      <c r="BH20" s="4">
        <f t="shared" si="9"/>
        <v>0</v>
      </c>
      <c r="BI20" s="4">
        <f t="shared" si="10"/>
        <v>0</v>
      </c>
      <c r="BJ20" s="4">
        <f t="shared" si="11"/>
        <v>0</v>
      </c>
      <c r="BK20" s="4">
        <f t="shared" si="12"/>
        <v>0</v>
      </c>
      <c r="BL20" s="4">
        <f t="shared" si="13"/>
        <v>0</v>
      </c>
      <c r="BM20" s="4">
        <f t="shared" si="14"/>
        <v>0</v>
      </c>
      <c r="BN20" s="4">
        <f t="shared" si="15"/>
        <v>0</v>
      </c>
      <c r="BO20" s="4">
        <f t="shared" si="16"/>
        <v>4.8</v>
      </c>
      <c r="BP20" s="4">
        <f t="shared" si="17"/>
        <v>659.1</v>
      </c>
    </row>
    <row r="21" spans="1:68" ht="18.75" customHeight="1">
      <c r="A21" s="15" t="s">
        <v>21</v>
      </c>
      <c r="B21" s="135"/>
      <c r="C21" s="26">
        <v>22261.599999999999</v>
      </c>
      <c r="D21" s="18">
        <v>4770</v>
      </c>
      <c r="E21" s="18"/>
      <c r="F21" s="18"/>
      <c r="G21" s="18"/>
      <c r="H21" s="18"/>
      <c r="I21" s="18">
        <v>5847.4</v>
      </c>
      <c r="J21" s="18">
        <v>1400</v>
      </c>
      <c r="K21" s="18"/>
      <c r="L21" s="18"/>
      <c r="M21" s="18">
        <v>6284.8</v>
      </c>
      <c r="N21" s="18"/>
      <c r="O21" s="18">
        <v>1199.4000000000001</v>
      </c>
      <c r="P21" s="18"/>
      <c r="Q21" s="18">
        <v>2760</v>
      </c>
      <c r="R21" s="27"/>
      <c r="S21" s="27">
        <v>728.2</v>
      </c>
      <c r="T21" s="27"/>
      <c r="U21" s="27"/>
      <c r="V21" s="27"/>
      <c r="W21" s="27"/>
      <c r="X21" s="27"/>
      <c r="Y21" s="27"/>
      <c r="Z21" s="27"/>
      <c r="AA21" s="27"/>
      <c r="AB21" s="27"/>
      <c r="AI21" s="4">
        <f t="shared" si="0"/>
        <v>0</v>
      </c>
      <c r="AJ21" s="4">
        <v>1450.7</v>
      </c>
      <c r="AY21" s="4">
        <f t="shared" si="1"/>
        <v>0</v>
      </c>
      <c r="AZ21" s="4">
        <f t="shared" si="2"/>
        <v>2178.9</v>
      </c>
      <c r="BB21" s="4">
        <f t="shared" si="3"/>
        <v>0</v>
      </c>
      <c r="BC21" s="4">
        <f t="shared" si="4"/>
        <v>0</v>
      </c>
      <c r="BD21" s="4">
        <f t="shared" si="5"/>
        <v>0</v>
      </c>
      <c r="BE21" s="4">
        <f t="shared" si="6"/>
        <v>0</v>
      </c>
      <c r="BF21" s="4">
        <f t="shared" si="7"/>
        <v>0</v>
      </c>
      <c r="BG21" s="4">
        <f t="shared" si="8"/>
        <v>0</v>
      </c>
      <c r="BH21" s="4">
        <f t="shared" si="9"/>
        <v>0</v>
      </c>
      <c r="BI21" s="4">
        <f t="shared" si="10"/>
        <v>0</v>
      </c>
      <c r="BJ21" s="4">
        <f t="shared" si="11"/>
        <v>0</v>
      </c>
      <c r="BK21" s="4">
        <f t="shared" si="12"/>
        <v>0</v>
      </c>
      <c r="BL21" s="4">
        <f t="shared" si="13"/>
        <v>0</v>
      </c>
      <c r="BM21" s="4">
        <f t="shared" si="14"/>
        <v>0</v>
      </c>
      <c r="BN21" s="4">
        <f t="shared" si="15"/>
        <v>0</v>
      </c>
      <c r="BO21" s="4">
        <f t="shared" si="16"/>
        <v>0</v>
      </c>
      <c r="BP21" s="4">
        <f t="shared" si="17"/>
        <v>0</v>
      </c>
    </row>
    <row r="22" spans="1:68" ht="18.75" customHeight="1">
      <c r="A22" s="15" t="s">
        <v>22</v>
      </c>
      <c r="B22" s="135">
        <v>6583.5</v>
      </c>
      <c r="C22" s="26">
        <v>2434.1</v>
      </c>
      <c r="D22" s="18"/>
      <c r="E22" s="18"/>
      <c r="F22" s="18"/>
      <c r="G22" s="18"/>
      <c r="H22" s="18"/>
      <c r="I22" s="18">
        <v>889.9</v>
      </c>
      <c r="J22" s="18">
        <v>420</v>
      </c>
      <c r="K22" s="18"/>
      <c r="L22" s="18"/>
      <c r="M22" s="18"/>
      <c r="N22" s="18">
        <v>974.2</v>
      </c>
      <c r="O22" s="18">
        <v>150</v>
      </c>
      <c r="P22" s="18"/>
      <c r="Q22" s="18"/>
      <c r="R22" s="27"/>
      <c r="S22" s="27"/>
      <c r="T22" s="27"/>
      <c r="U22" s="27"/>
      <c r="V22" s="27"/>
      <c r="W22" s="27"/>
      <c r="X22" s="27"/>
      <c r="Y22" s="27"/>
      <c r="Z22" s="27"/>
      <c r="AA22" s="27">
        <v>524</v>
      </c>
      <c r="AB22" s="27">
        <v>288.5</v>
      </c>
      <c r="AF22" s="4">
        <v>308.2</v>
      </c>
      <c r="AH22" s="4">
        <v>299.8</v>
      </c>
      <c r="AI22" s="4">
        <f t="shared" si="0"/>
        <v>1420.5</v>
      </c>
      <c r="AY22" s="4">
        <f t="shared" si="1"/>
        <v>0</v>
      </c>
      <c r="AZ22" s="4">
        <f t="shared" si="2"/>
        <v>0</v>
      </c>
      <c r="BB22" s="4">
        <f t="shared" si="3"/>
        <v>0</v>
      </c>
      <c r="BC22" s="4">
        <f t="shared" si="4"/>
        <v>0</v>
      </c>
      <c r="BD22" s="4">
        <f t="shared" si="5"/>
        <v>0</v>
      </c>
      <c r="BE22" s="4">
        <f t="shared" si="6"/>
        <v>0</v>
      </c>
      <c r="BF22" s="4">
        <f t="shared" si="7"/>
        <v>0</v>
      </c>
      <c r="BG22" s="4">
        <f t="shared" si="8"/>
        <v>0</v>
      </c>
      <c r="BH22" s="4">
        <f t="shared" si="9"/>
        <v>524</v>
      </c>
      <c r="BI22" s="4">
        <f t="shared" si="10"/>
        <v>288.5</v>
      </c>
      <c r="BJ22" s="4">
        <f t="shared" si="11"/>
        <v>0</v>
      </c>
      <c r="BK22" s="4">
        <f t="shared" si="12"/>
        <v>0</v>
      </c>
      <c r="BL22" s="4">
        <f t="shared" si="13"/>
        <v>0</v>
      </c>
      <c r="BM22" s="4">
        <f t="shared" si="14"/>
        <v>308.2</v>
      </c>
      <c r="BN22" s="4">
        <f t="shared" si="15"/>
        <v>0</v>
      </c>
      <c r="BO22" s="4">
        <f t="shared" si="16"/>
        <v>299.8</v>
      </c>
      <c r="BP22" s="4">
        <f t="shared" si="17"/>
        <v>1420.5</v>
      </c>
    </row>
    <row r="23" spans="1:68" ht="18.75" customHeight="1">
      <c r="A23" s="15" t="s">
        <v>23</v>
      </c>
      <c r="B23" s="135">
        <v>15454.7</v>
      </c>
      <c r="C23" s="26">
        <v>8228.7000000000007</v>
      </c>
      <c r="D23" s="18"/>
      <c r="E23" s="18"/>
      <c r="F23" s="18"/>
      <c r="G23" s="18">
        <v>1258.4000000000001</v>
      </c>
      <c r="H23" s="18">
        <v>3540.4</v>
      </c>
      <c r="I23" s="18"/>
      <c r="J23" s="18"/>
      <c r="K23" s="18"/>
      <c r="L23" s="18"/>
      <c r="M23" s="18"/>
      <c r="N23" s="18"/>
      <c r="O23" s="18">
        <v>3000</v>
      </c>
      <c r="P23" s="18"/>
      <c r="Q23" s="18">
        <v>429.9</v>
      </c>
      <c r="R23" s="27"/>
      <c r="S23" s="27">
        <v>500</v>
      </c>
      <c r="T23" s="27"/>
      <c r="U23" s="27">
        <v>295</v>
      </c>
      <c r="V23" s="27">
        <v>63</v>
      </c>
      <c r="W23" s="27">
        <v>14</v>
      </c>
      <c r="X23" s="27"/>
      <c r="Y23" s="27"/>
      <c r="Z23" s="27">
        <v>26.1</v>
      </c>
      <c r="AA23" s="27"/>
      <c r="AB23" s="27"/>
      <c r="AI23" s="4">
        <f t="shared" si="0"/>
        <v>398.1</v>
      </c>
      <c r="AJ23" s="4">
        <v>1171.9000000000001</v>
      </c>
      <c r="AK23" s="4">
        <v>920</v>
      </c>
      <c r="AL23" s="4">
        <v>1200</v>
      </c>
      <c r="AM23" s="4">
        <v>267.39999999999998</v>
      </c>
      <c r="AN23" s="4">
        <v>3500</v>
      </c>
      <c r="AO23" s="4">
        <v>6035.2</v>
      </c>
      <c r="AP23" s="4">
        <v>865</v>
      </c>
      <c r="AQ23" s="4">
        <v>210</v>
      </c>
      <c r="AR23" s="4">
        <v>23.4</v>
      </c>
      <c r="AT23" s="4">
        <v>3170.6</v>
      </c>
      <c r="AU23" s="4">
        <v>771.2</v>
      </c>
      <c r="AV23" s="4">
        <v>100</v>
      </c>
      <c r="AW23" s="4">
        <v>401.3</v>
      </c>
      <c r="AY23" s="4">
        <f t="shared" si="1"/>
        <v>17464.099999999999</v>
      </c>
      <c r="AZ23" s="4">
        <f t="shared" si="2"/>
        <v>1671.9</v>
      </c>
      <c r="BB23" s="4">
        <f t="shared" si="3"/>
        <v>1215</v>
      </c>
      <c r="BC23" s="4">
        <f t="shared" si="4"/>
        <v>1263</v>
      </c>
      <c r="BD23" s="4">
        <f t="shared" si="5"/>
        <v>281.39999999999998</v>
      </c>
      <c r="BE23" s="4">
        <f t="shared" si="6"/>
        <v>3500</v>
      </c>
      <c r="BF23" s="4">
        <f t="shared" si="7"/>
        <v>6035.2</v>
      </c>
      <c r="BG23" s="4">
        <f t="shared" si="8"/>
        <v>891.1</v>
      </c>
      <c r="BH23" s="4">
        <f t="shared" si="9"/>
        <v>210</v>
      </c>
      <c r="BI23" s="4">
        <f t="shared" si="10"/>
        <v>23.4</v>
      </c>
      <c r="BJ23" s="4">
        <f t="shared" si="11"/>
        <v>0</v>
      </c>
      <c r="BK23" s="4">
        <f t="shared" si="12"/>
        <v>3170.6</v>
      </c>
      <c r="BL23" s="4">
        <f t="shared" si="13"/>
        <v>771.2</v>
      </c>
      <c r="BM23" s="4">
        <f t="shared" si="14"/>
        <v>100</v>
      </c>
      <c r="BN23" s="4">
        <f t="shared" si="15"/>
        <v>401.3</v>
      </c>
      <c r="BO23" s="4">
        <f t="shared" si="16"/>
        <v>0</v>
      </c>
      <c r="BP23" s="4">
        <f t="shared" si="17"/>
        <v>17862.199999999997</v>
      </c>
    </row>
    <row r="24" spans="1:68" ht="18.75" customHeight="1">
      <c r="A24" s="15" t="s">
        <v>24</v>
      </c>
      <c r="B24" s="25">
        <v>3500</v>
      </c>
      <c r="C24" s="26">
        <v>14039.2</v>
      </c>
      <c r="D24" s="18">
        <v>4767</v>
      </c>
      <c r="E24" s="18">
        <v>3000.3</v>
      </c>
      <c r="F24" s="18"/>
      <c r="G24" s="18"/>
      <c r="H24" s="18"/>
      <c r="I24" s="18">
        <v>2960.4</v>
      </c>
      <c r="J24" s="18"/>
      <c r="K24" s="18"/>
      <c r="L24" s="18"/>
      <c r="M24" s="18">
        <v>680</v>
      </c>
      <c r="N24" s="18">
        <v>1740</v>
      </c>
      <c r="O24" s="18">
        <v>391.5</v>
      </c>
      <c r="P24" s="18"/>
      <c r="Q24" s="18">
        <v>500</v>
      </c>
      <c r="R24" s="27"/>
      <c r="S24" s="27"/>
      <c r="T24" s="27"/>
      <c r="U24" s="27"/>
      <c r="V24" s="27"/>
      <c r="W24" s="27"/>
      <c r="X24" s="27"/>
      <c r="Y24" s="27"/>
      <c r="Z24" s="27"/>
      <c r="AA24" s="27"/>
      <c r="AB24" s="27"/>
      <c r="AI24" s="4">
        <f t="shared" si="0"/>
        <v>0</v>
      </c>
      <c r="AT24" s="4">
        <v>5451.5</v>
      </c>
      <c r="AY24" s="4">
        <f t="shared" si="1"/>
        <v>5451.5</v>
      </c>
      <c r="AZ24" s="4">
        <f t="shared" si="2"/>
        <v>0</v>
      </c>
      <c r="BB24" s="4">
        <f t="shared" si="3"/>
        <v>0</v>
      </c>
      <c r="BC24" s="4">
        <f t="shared" si="4"/>
        <v>0</v>
      </c>
      <c r="BD24" s="4">
        <f t="shared" si="5"/>
        <v>0</v>
      </c>
      <c r="BE24" s="4">
        <f t="shared" si="6"/>
        <v>0</v>
      </c>
      <c r="BF24" s="4">
        <f t="shared" si="7"/>
        <v>0</v>
      </c>
      <c r="BG24" s="4">
        <f t="shared" si="8"/>
        <v>0</v>
      </c>
      <c r="BH24" s="4">
        <f t="shared" si="9"/>
        <v>0</v>
      </c>
      <c r="BI24" s="4">
        <f t="shared" si="10"/>
        <v>0</v>
      </c>
      <c r="BJ24" s="4">
        <f t="shared" si="11"/>
        <v>0</v>
      </c>
      <c r="BK24" s="4">
        <f t="shared" si="12"/>
        <v>5451.5</v>
      </c>
      <c r="BL24" s="4">
        <f t="shared" si="13"/>
        <v>0</v>
      </c>
      <c r="BM24" s="4">
        <f t="shared" si="14"/>
        <v>0</v>
      </c>
      <c r="BN24" s="4">
        <f t="shared" si="15"/>
        <v>0</v>
      </c>
      <c r="BO24" s="4">
        <f t="shared" si="16"/>
        <v>0</v>
      </c>
      <c r="BP24" s="4">
        <f t="shared" si="17"/>
        <v>5451.5</v>
      </c>
    </row>
    <row r="25" spans="1:68" ht="18.75" customHeight="1">
      <c r="A25" s="15" t="s">
        <v>25</v>
      </c>
      <c r="B25" s="25"/>
      <c r="C25" s="26">
        <v>12083.8</v>
      </c>
      <c r="D25" s="18"/>
      <c r="E25" s="18">
        <v>3422.7</v>
      </c>
      <c r="F25" s="18"/>
      <c r="G25" s="18"/>
      <c r="H25" s="18"/>
      <c r="I25" s="18">
        <v>1625</v>
      </c>
      <c r="J25" s="18">
        <v>400</v>
      </c>
      <c r="K25" s="18"/>
      <c r="L25" s="18"/>
      <c r="M25" s="18"/>
      <c r="N25" s="18">
        <v>5583.4</v>
      </c>
      <c r="O25" s="18"/>
      <c r="P25" s="18"/>
      <c r="Q25" s="18">
        <v>1052.7</v>
      </c>
      <c r="R25" s="27"/>
      <c r="S25" s="27"/>
      <c r="T25" s="27"/>
      <c r="U25" s="27"/>
      <c r="V25" s="27">
        <v>621.70000000000005</v>
      </c>
      <c r="W25" s="27">
        <v>162.19999999999999</v>
      </c>
      <c r="X25" s="27"/>
      <c r="Y25" s="27"/>
      <c r="Z25" s="27"/>
      <c r="AA25" s="27">
        <v>435.5</v>
      </c>
      <c r="AB25" s="27">
        <v>125.9</v>
      </c>
      <c r="AH25" s="4">
        <v>4242.7</v>
      </c>
      <c r="AI25" s="4">
        <f t="shared" si="0"/>
        <v>5588</v>
      </c>
      <c r="AO25" s="4">
        <v>383.4</v>
      </c>
      <c r="AP25" s="4">
        <v>1057.2</v>
      </c>
      <c r="AW25" s="4">
        <v>713</v>
      </c>
      <c r="AY25" s="4">
        <f t="shared" si="1"/>
        <v>2153.6</v>
      </c>
      <c r="AZ25" s="4">
        <f t="shared" si="2"/>
        <v>0</v>
      </c>
      <c r="BB25" s="4">
        <f t="shared" si="3"/>
        <v>0</v>
      </c>
      <c r="BC25" s="4">
        <f t="shared" si="4"/>
        <v>621.70000000000005</v>
      </c>
      <c r="BD25" s="4">
        <f t="shared" si="5"/>
        <v>162.19999999999999</v>
      </c>
      <c r="BE25" s="4">
        <f t="shared" si="6"/>
        <v>0</v>
      </c>
      <c r="BF25" s="4">
        <f t="shared" si="7"/>
        <v>383.4</v>
      </c>
      <c r="BG25" s="4">
        <f t="shared" si="8"/>
        <v>1057.2</v>
      </c>
      <c r="BH25" s="4">
        <f t="shared" si="9"/>
        <v>435.5</v>
      </c>
      <c r="BI25" s="4">
        <f t="shared" si="10"/>
        <v>125.9</v>
      </c>
      <c r="BJ25" s="4">
        <f t="shared" si="11"/>
        <v>0</v>
      </c>
      <c r="BK25" s="4">
        <f t="shared" si="12"/>
        <v>0</v>
      </c>
      <c r="BL25" s="4">
        <f t="shared" si="13"/>
        <v>0</v>
      </c>
      <c r="BM25" s="4">
        <f t="shared" si="14"/>
        <v>0</v>
      </c>
      <c r="BN25" s="4">
        <f t="shared" si="15"/>
        <v>713</v>
      </c>
      <c r="BO25" s="4">
        <f t="shared" si="16"/>
        <v>4242.7</v>
      </c>
      <c r="BP25" s="4">
        <f t="shared" si="17"/>
        <v>7741.6</v>
      </c>
    </row>
    <row r="26" spans="1:68" ht="18.75" customHeight="1">
      <c r="A26" s="15" t="s">
        <v>26</v>
      </c>
      <c r="B26" s="25"/>
      <c r="C26" s="26">
        <v>555</v>
      </c>
      <c r="D26" s="18">
        <v>500</v>
      </c>
      <c r="E26" s="18">
        <v>55</v>
      </c>
      <c r="F26" s="18"/>
      <c r="G26" s="18"/>
      <c r="H26" s="18"/>
      <c r="I26" s="18"/>
      <c r="J26" s="18"/>
      <c r="K26" s="18"/>
      <c r="L26" s="18"/>
      <c r="M26" s="18"/>
      <c r="N26" s="18"/>
      <c r="O26" s="18"/>
      <c r="P26" s="18"/>
      <c r="Q26" s="18"/>
      <c r="R26" s="27"/>
      <c r="S26" s="27">
        <v>100</v>
      </c>
      <c r="T26" s="27"/>
      <c r="U26" s="27"/>
      <c r="V26" s="27"/>
      <c r="W26" s="27"/>
      <c r="X26" s="27"/>
      <c r="Y26" s="27"/>
      <c r="Z26" s="27"/>
      <c r="AA26" s="27"/>
      <c r="AB26" s="27"/>
      <c r="AI26" s="4">
        <f t="shared" si="0"/>
        <v>0</v>
      </c>
      <c r="AJ26" s="4">
        <v>120</v>
      </c>
      <c r="AT26" s="4">
        <v>3500</v>
      </c>
      <c r="AU26" s="4">
        <v>542</v>
      </c>
      <c r="AY26" s="4">
        <f t="shared" si="1"/>
        <v>4042</v>
      </c>
      <c r="AZ26" s="4">
        <f t="shared" si="2"/>
        <v>220</v>
      </c>
      <c r="BB26" s="4">
        <f t="shared" si="3"/>
        <v>0</v>
      </c>
      <c r="BC26" s="4">
        <f t="shared" si="4"/>
        <v>0</v>
      </c>
      <c r="BD26" s="4">
        <f t="shared" si="5"/>
        <v>0</v>
      </c>
      <c r="BE26" s="4">
        <f t="shared" si="6"/>
        <v>0</v>
      </c>
      <c r="BF26" s="4">
        <f t="shared" si="7"/>
        <v>0</v>
      </c>
      <c r="BG26" s="4">
        <f t="shared" si="8"/>
        <v>0</v>
      </c>
      <c r="BH26" s="4">
        <f t="shared" si="9"/>
        <v>0</v>
      </c>
      <c r="BI26" s="4">
        <f t="shared" si="10"/>
        <v>0</v>
      </c>
      <c r="BJ26" s="4">
        <f t="shared" si="11"/>
        <v>0</v>
      </c>
      <c r="BK26" s="4">
        <f t="shared" si="12"/>
        <v>3500</v>
      </c>
      <c r="BL26" s="4">
        <f t="shared" si="13"/>
        <v>542</v>
      </c>
      <c r="BM26" s="4">
        <f t="shared" si="14"/>
        <v>0</v>
      </c>
      <c r="BN26" s="4">
        <f t="shared" si="15"/>
        <v>0</v>
      </c>
      <c r="BO26" s="4">
        <f t="shared" si="16"/>
        <v>0</v>
      </c>
      <c r="BP26" s="4">
        <f t="shared" si="17"/>
        <v>4042</v>
      </c>
    </row>
    <row r="27" spans="1:68" ht="18.75" customHeight="1">
      <c r="A27" s="15" t="s">
        <v>27</v>
      </c>
      <c r="B27" s="25"/>
      <c r="C27" s="26">
        <v>22123.200000000001</v>
      </c>
      <c r="D27" s="18">
        <v>102.9</v>
      </c>
      <c r="E27" s="18">
        <v>89</v>
      </c>
      <c r="F27" s="18"/>
      <c r="G27" s="18"/>
      <c r="H27" s="18">
        <v>15739.7</v>
      </c>
      <c r="I27" s="18">
        <v>960.4</v>
      </c>
      <c r="J27" s="18"/>
      <c r="K27" s="18"/>
      <c r="L27" s="18"/>
      <c r="M27" s="18">
        <v>3500</v>
      </c>
      <c r="N27" s="18"/>
      <c r="O27" s="18"/>
      <c r="P27" s="18"/>
      <c r="Q27" s="18">
        <v>1731.2</v>
      </c>
      <c r="R27" s="27"/>
      <c r="S27" s="27"/>
      <c r="T27" s="27"/>
      <c r="U27" s="27"/>
      <c r="V27" s="27"/>
      <c r="W27" s="27"/>
      <c r="X27" s="27"/>
      <c r="Y27" s="27"/>
      <c r="Z27" s="27"/>
      <c r="AA27" s="27"/>
      <c r="AB27" s="27"/>
      <c r="AI27" s="4">
        <f t="shared" si="0"/>
        <v>0</v>
      </c>
      <c r="AJ27" s="4">
        <v>2440</v>
      </c>
      <c r="AY27" s="4">
        <f t="shared" si="1"/>
        <v>0</v>
      </c>
      <c r="AZ27" s="4">
        <f t="shared" si="2"/>
        <v>2440</v>
      </c>
      <c r="BB27" s="4">
        <f t="shared" si="3"/>
        <v>0</v>
      </c>
      <c r="BC27" s="4">
        <f t="shared" si="4"/>
        <v>0</v>
      </c>
      <c r="BD27" s="4">
        <f t="shared" si="5"/>
        <v>0</v>
      </c>
      <c r="BE27" s="4">
        <f t="shared" si="6"/>
        <v>0</v>
      </c>
      <c r="BF27" s="4">
        <f t="shared" si="7"/>
        <v>0</v>
      </c>
      <c r="BG27" s="4">
        <f t="shared" si="8"/>
        <v>0</v>
      </c>
      <c r="BH27" s="4">
        <f t="shared" si="9"/>
        <v>0</v>
      </c>
      <c r="BI27" s="4">
        <f t="shared" si="10"/>
        <v>0</v>
      </c>
      <c r="BJ27" s="4">
        <f t="shared" si="11"/>
        <v>0</v>
      </c>
      <c r="BK27" s="4">
        <f t="shared" si="12"/>
        <v>0</v>
      </c>
      <c r="BL27" s="4">
        <f t="shared" si="13"/>
        <v>0</v>
      </c>
      <c r="BM27" s="4">
        <f t="shared" si="14"/>
        <v>0</v>
      </c>
      <c r="BN27" s="4">
        <f t="shared" si="15"/>
        <v>0</v>
      </c>
      <c r="BO27" s="4">
        <f t="shared" si="16"/>
        <v>0</v>
      </c>
      <c r="BP27" s="4">
        <f t="shared" si="17"/>
        <v>0</v>
      </c>
    </row>
    <row r="28" spans="1:68" ht="18.75" customHeight="1">
      <c r="A28" s="15" t="s">
        <v>28</v>
      </c>
      <c r="B28" s="25">
        <v>2855.9</v>
      </c>
      <c r="C28" s="26">
        <v>7477.4</v>
      </c>
      <c r="D28" s="18">
        <v>2643.3</v>
      </c>
      <c r="E28" s="18">
        <v>2426.6</v>
      </c>
      <c r="F28" s="18"/>
      <c r="G28" s="18"/>
      <c r="H28" s="18"/>
      <c r="I28" s="18">
        <v>1330</v>
      </c>
      <c r="J28" s="18"/>
      <c r="K28" s="18"/>
      <c r="L28" s="18"/>
      <c r="M28" s="18"/>
      <c r="N28" s="18">
        <v>1077.5</v>
      </c>
      <c r="O28" s="18"/>
      <c r="P28" s="18"/>
      <c r="Q28" s="18"/>
      <c r="R28" s="27"/>
      <c r="S28" s="27"/>
      <c r="T28" s="27"/>
      <c r="U28" s="27"/>
      <c r="V28" s="27">
        <v>1107.9000000000001</v>
      </c>
      <c r="W28" s="27"/>
      <c r="X28" s="27"/>
      <c r="Y28" s="27"/>
      <c r="Z28" s="27"/>
      <c r="AA28" s="27"/>
      <c r="AB28" s="27"/>
      <c r="AI28" s="4">
        <f t="shared" si="0"/>
        <v>1107.9000000000001</v>
      </c>
      <c r="AY28" s="4">
        <f t="shared" si="1"/>
        <v>0</v>
      </c>
      <c r="AZ28" s="4">
        <f t="shared" si="2"/>
        <v>0</v>
      </c>
      <c r="BB28" s="4">
        <f t="shared" si="3"/>
        <v>0</v>
      </c>
      <c r="BC28" s="4">
        <f t="shared" si="4"/>
        <v>1107.9000000000001</v>
      </c>
      <c r="BD28" s="4">
        <f t="shared" si="5"/>
        <v>0</v>
      </c>
      <c r="BE28" s="4">
        <f t="shared" si="6"/>
        <v>0</v>
      </c>
      <c r="BF28" s="4">
        <f t="shared" si="7"/>
        <v>0</v>
      </c>
      <c r="BG28" s="4">
        <f t="shared" si="8"/>
        <v>0</v>
      </c>
      <c r="BH28" s="4">
        <f t="shared" si="9"/>
        <v>0</v>
      </c>
      <c r="BI28" s="4">
        <f t="shared" si="10"/>
        <v>0</v>
      </c>
      <c r="BJ28" s="4">
        <f t="shared" si="11"/>
        <v>0</v>
      </c>
      <c r="BK28" s="4">
        <f t="shared" si="12"/>
        <v>0</v>
      </c>
      <c r="BL28" s="4">
        <f t="shared" si="13"/>
        <v>0</v>
      </c>
      <c r="BM28" s="4">
        <f t="shared" si="14"/>
        <v>0</v>
      </c>
      <c r="BN28" s="4">
        <f t="shared" si="15"/>
        <v>0</v>
      </c>
      <c r="BO28" s="4">
        <f t="shared" si="16"/>
        <v>0</v>
      </c>
      <c r="BP28" s="4">
        <f t="shared" si="17"/>
        <v>1107.9000000000001</v>
      </c>
    </row>
    <row r="29" spans="1:68" ht="18.75" customHeight="1">
      <c r="A29" s="15" t="s">
        <v>29</v>
      </c>
      <c r="B29" s="25">
        <v>20600.599999999999</v>
      </c>
      <c r="C29" s="26">
        <v>3582.2</v>
      </c>
      <c r="D29" s="18">
        <v>418.4</v>
      </c>
      <c r="E29" s="18"/>
      <c r="F29" s="18"/>
      <c r="G29" s="18"/>
      <c r="H29" s="18"/>
      <c r="I29" s="18">
        <v>413.8</v>
      </c>
      <c r="J29" s="18"/>
      <c r="K29" s="18"/>
      <c r="L29" s="18"/>
      <c r="M29" s="18"/>
      <c r="N29" s="18">
        <v>2750</v>
      </c>
      <c r="O29" s="18"/>
      <c r="P29" s="18"/>
      <c r="Q29" s="18"/>
      <c r="R29" s="27"/>
      <c r="S29" s="27">
        <v>311.7</v>
      </c>
      <c r="T29" s="27"/>
      <c r="U29" s="27"/>
      <c r="V29" s="27">
        <v>1623.3</v>
      </c>
      <c r="W29" s="27"/>
      <c r="X29" s="27"/>
      <c r="Y29" s="27"/>
      <c r="Z29" s="27"/>
      <c r="AA29" s="27"/>
      <c r="AB29" s="27"/>
      <c r="AH29" s="4">
        <v>942.8</v>
      </c>
      <c r="AI29" s="4">
        <f t="shared" si="0"/>
        <v>2566.1</v>
      </c>
      <c r="AJ29" s="4">
        <v>363.9</v>
      </c>
      <c r="AL29" s="4">
        <v>763.2</v>
      </c>
      <c r="AM29" s="4">
        <v>3.6</v>
      </c>
      <c r="AT29" s="4">
        <v>853.2</v>
      </c>
      <c r="AW29" s="4">
        <v>2637.3</v>
      </c>
      <c r="AY29" s="4">
        <f t="shared" si="1"/>
        <v>4257.3</v>
      </c>
      <c r="AZ29" s="4">
        <f t="shared" si="2"/>
        <v>675.59999999999991</v>
      </c>
      <c r="BB29" s="4">
        <f t="shared" si="3"/>
        <v>0</v>
      </c>
      <c r="BC29" s="4">
        <f t="shared" si="4"/>
        <v>2386.5</v>
      </c>
      <c r="BD29" s="4">
        <f t="shared" si="5"/>
        <v>3.6</v>
      </c>
      <c r="BE29" s="4">
        <f t="shared" si="6"/>
        <v>0</v>
      </c>
      <c r="BF29" s="4">
        <f t="shared" si="7"/>
        <v>0</v>
      </c>
      <c r="BG29" s="4">
        <f t="shared" si="8"/>
        <v>0</v>
      </c>
      <c r="BH29" s="4">
        <f t="shared" si="9"/>
        <v>0</v>
      </c>
      <c r="BI29" s="4">
        <f t="shared" si="10"/>
        <v>0</v>
      </c>
      <c r="BJ29" s="4">
        <f t="shared" si="11"/>
        <v>0</v>
      </c>
      <c r="BK29" s="4">
        <f t="shared" si="12"/>
        <v>853.2</v>
      </c>
      <c r="BL29" s="4">
        <f t="shared" si="13"/>
        <v>0</v>
      </c>
      <c r="BM29" s="4">
        <f t="shared" si="14"/>
        <v>0</v>
      </c>
      <c r="BN29" s="4">
        <f t="shared" si="15"/>
        <v>2637.3</v>
      </c>
      <c r="BO29" s="4">
        <f t="shared" si="16"/>
        <v>942.8</v>
      </c>
      <c r="BP29" s="4">
        <f t="shared" si="17"/>
        <v>6823.4000000000005</v>
      </c>
    </row>
    <row r="30" spans="1:68" ht="18.75" customHeight="1">
      <c r="A30" s="15" t="s">
        <v>30</v>
      </c>
      <c r="B30" s="25"/>
      <c r="C30" s="26"/>
      <c r="D30" s="18"/>
      <c r="E30" s="18"/>
      <c r="F30" s="18"/>
      <c r="G30" s="18"/>
      <c r="H30" s="18"/>
      <c r="I30" s="18"/>
      <c r="J30" s="18"/>
      <c r="K30" s="18"/>
      <c r="L30" s="18"/>
      <c r="M30" s="18"/>
      <c r="N30" s="18"/>
      <c r="O30" s="18"/>
      <c r="P30" s="18"/>
      <c r="Q30" s="18"/>
      <c r="R30" s="27"/>
      <c r="S30" s="27"/>
      <c r="T30" s="27"/>
      <c r="U30" s="27"/>
      <c r="V30" s="27"/>
      <c r="W30" s="27"/>
      <c r="X30" s="27"/>
      <c r="Y30" s="27"/>
      <c r="Z30" s="27"/>
      <c r="AA30" s="27"/>
      <c r="AB30" s="27"/>
      <c r="AI30" s="4">
        <f t="shared" si="0"/>
        <v>0</v>
      </c>
      <c r="AJ30" s="4">
        <v>201</v>
      </c>
      <c r="AT30" s="4">
        <v>2214.9</v>
      </c>
      <c r="AW30" s="4">
        <v>337</v>
      </c>
      <c r="AY30" s="4">
        <f t="shared" si="1"/>
        <v>2551.9</v>
      </c>
      <c r="AZ30" s="4">
        <f t="shared" si="2"/>
        <v>201</v>
      </c>
      <c r="BB30" s="4">
        <f t="shared" si="3"/>
        <v>0</v>
      </c>
      <c r="BC30" s="4">
        <f t="shared" si="4"/>
        <v>0</v>
      </c>
      <c r="BD30" s="4">
        <f t="shared" si="5"/>
        <v>0</v>
      </c>
      <c r="BE30" s="4">
        <f t="shared" si="6"/>
        <v>0</v>
      </c>
      <c r="BF30" s="4">
        <f t="shared" si="7"/>
        <v>0</v>
      </c>
      <c r="BG30" s="4">
        <f t="shared" si="8"/>
        <v>0</v>
      </c>
      <c r="BH30" s="4">
        <f t="shared" si="9"/>
        <v>0</v>
      </c>
      <c r="BI30" s="4">
        <f t="shared" si="10"/>
        <v>0</v>
      </c>
      <c r="BJ30" s="4">
        <f t="shared" si="11"/>
        <v>0</v>
      </c>
      <c r="BK30" s="4">
        <f t="shared" si="12"/>
        <v>2214.9</v>
      </c>
      <c r="BL30" s="4">
        <f t="shared" si="13"/>
        <v>0</v>
      </c>
      <c r="BM30" s="4">
        <f t="shared" si="14"/>
        <v>0</v>
      </c>
      <c r="BN30" s="4">
        <f t="shared" si="15"/>
        <v>337</v>
      </c>
      <c r="BO30" s="4">
        <f t="shared" si="16"/>
        <v>0</v>
      </c>
      <c r="BP30" s="4">
        <f t="shared" si="17"/>
        <v>2551.9</v>
      </c>
    </row>
    <row r="31" spans="1:68" ht="13.5" customHeight="1">
      <c r="A31" s="15" t="s">
        <v>31</v>
      </c>
      <c r="B31" s="135">
        <v>19647.900000000001</v>
      </c>
      <c r="C31" s="26">
        <v>100271.6</v>
      </c>
      <c r="D31" s="18">
        <v>25105.1</v>
      </c>
      <c r="E31" s="18">
        <v>24362.7</v>
      </c>
      <c r="F31" s="18"/>
      <c r="G31" s="18">
        <v>254.3</v>
      </c>
      <c r="H31" s="18">
        <v>7509.5</v>
      </c>
      <c r="I31" s="18">
        <v>13021.3</v>
      </c>
      <c r="J31" s="18"/>
      <c r="K31" s="18">
        <v>59</v>
      </c>
      <c r="L31" s="18">
        <v>444.1</v>
      </c>
      <c r="M31" s="18">
        <v>5254</v>
      </c>
      <c r="N31" s="18"/>
      <c r="O31" s="18">
        <v>13566.3</v>
      </c>
      <c r="P31" s="18"/>
      <c r="Q31" s="18">
        <v>10695.3</v>
      </c>
      <c r="R31" s="27"/>
      <c r="S31" s="27"/>
      <c r="T31" s="27"/>
      <c r="U31" s="27"/>
      <c r="V31" s="27"/>
      <c r="W31" s="27"/>
      <c r="X31" s="27"/>
      <c r="Y31" s="27"/>
      <c r="Z31" s="27"/>
      <c r="AA31" s="27"/>
      <c r="AB31" s="27"/>
      <c r="AI31" s="4">
        <f t="shared" si="0"/>
        <v>0</v>
      </c>
      <c r="AJ31" s="4">
        <v>455</v>
      </c>
      <c r="AK31" s="4">
        <v>1296.4000000000001</v>
      </c>
      <c r="AL31" s="4">
        <v>3974.4</v>
      </c>
      <c r="AO31" s="4">
        <v>7548.6</v>
      </c>
      <c r="AS31" s="4">
        <v>2332.1999999999998</v>
      </c>
      <c r="AT31" s="4">
        <v>1075.3</v>
      </c>
      <c r="AY31" s="4">
        <f t="shared" si="1"/>
        <v>16226.900000000001</v>
      </c>
      <c r="AZ31" s="4">
        <f t="shared" si="2"/>
        <v>455</v>
      </c>
      <c r="BB31" s="4">
        <f t="shared" si="3"/>
        <v>1296.4000000000001</v>
      </c>
      <c r="BC31" s="4">
        <f t="shared" si="4"/>
        <v>3974.4</v>
      </c>
      <c r="BD31" s="4">
        <f t="shared" si="5"/>
        <v>0</v>
      </c>
      <c r="BE31" s="4">
        <f t="shared" si="6"/>
        <v>0</v>
      </c>
      <c r="BF31" s="4">
        <f t="shared" si="7"/>
        <v>7548.6</v>
      </c>
      <c r="BG31" s="4">
        <f t="shared" si="8"/>
        <v>0</v>
      </c>
      <c r="BH31" s="4">
        <f t="shared" si="9"/>
        <v>0</v>
      </c>
      <c r="BI31" s="4">
        <f t="shared" si="10"/>
        <v>0</v>
      </c>
      <c r="BJ31" s="4">
        <f t="shared" si="11"/>
        <v>2332.1999999999998</v>
      </c>
      <c r="BK31" s="4">
        <f t="shared" si="12"/>
        <v>1075.3</v>
      </c>
      <c r="BL31" s="4">
        <f t="shared" si="13"/>
        <v>0</v>
      </c>
      <c r="BM31" s="4">
        <f t="shared" si="14"/>
        <v>0</v>
      </c>
      <c r="BN31" s="4">
        <f t="shared" si="15"/>
        <v>0</v>
      </c>
      <c r="BO31" s="4">
        <f t="shared" si="16"/>
        <v>0</v>
      </c>
      <c r="BP31" s="4">
        <f t="shared" si="17"/>
        <v>16226.900000000001</v>
      </c>
    </row>
    <row r="32" spans="1:68" ht="52.5" customHeight="1">
      <c r="A32" s="7" t="s">
        <v>68</v>
      </c>
      <c r="B32" s="9">
        <v>14069.6</v>
      </c>
      <c r="C32" s="26">
        <v>46897.3</v>
      </c>
      <c r="D32" s="18">
        <v>920.3</v>
      </c>
      <c r="E32" s="18">
        <v>12379.6</v>
      </c>
      <c r="F32" s="18"/>
      <c r="G32" s="18"/>
      <c r="H32" s="18">
        <v>10805.4</v>
      </c>
      <c r="I32" s="18">
        <v>1790</v>
      </c>
      <c r="J32" s="18"/>
      <c r="K32" s="18">
        <v>167</v>
      </c>
      <c r="L32" s="18">
        <v>3529.9</v>
      </c>
      <c r="M32" s="18">
        <v>241.5</v>
      </c>
      <c r="N32" s="18"/>
      <c r="O32" s="18">
        <v>3976.3</v>
      </c>
      <c r="P32" s="18"/>
      <c r="Q32" s="18">
        <v>12829.8</v>
      </c>
      <c r="R32" s="103">
        <v>257.5</v>
      </c>
      <c r="S32" s="27"/>
      <c r="T32" s="27"/>
      <c r="U32" s="27"/>
      <c r="V32" s="27"/>
      <c r="W32" s="27"/>
      <c r="X32" s="27"/>
      <c r="Y32" s="27"/>
      <c r="Z32" s="27"/>
      <c r="AA32" s="27"/>
      <c r="AB32" s="27"/>
      <c r="AI32" s="4">
        <f t="shared" si="0"/>
        <v>0</v>
      </c>
      <c r="AY32" s="4">
        <f t="shared" si="1"/>
        <v>0</v>
      </c>
      <c r="AZ32" s="4">
        <f t="shared" si="2"/>
        <v>0</v>
      </c>
      <c r="BB32" s="4">
        <f t="shared" si="3"/>
        <v>0</v>
      </c>
      <c r="BC32" s="4">
        <f t="shared" si="4"/>
        <v>0</v>
      </c>
      <c r="BD32" s="4">
        <f t="shared" si="5"/>
        <v>0</v>
      </c>
      <c r="BE32" s="4">
        <f t="shared" si="6"/>
        <v>0</v>
      </c>
      <c r="BF32" s="4">
        <f t="shared" si="7"/>
        <v>0</v>
      </c>
      <c r="BG32" s="4">
        <f t="shared" si="8"/>
        <v>0</v>
      </c>
      <c r="BH32" s="4">
        <f t="shared" si="9"/>
        <v>0</v>
      </c>
      <c r="BI32" s="4">
        <f t="shared" si="10"/>
        <v>0</v>
      </c>
      <c r="BJ32" s="4">
        <f t="shared" si="11"/>
        <v>0</v>
      </c>
      <c r="BK32" s="4">
        <f t="shared" si="12"/>
        <v>0</v>
      </c>
      <c r="BL32" s="4">
        <f t="shared" si="13"/>
        <v>0</v>
      </c>
      <c r="BM32" s="4">
        <f t="shared" si="14"/>
        <v>0</v>
      </c>
      <c r="BN32" s="4">
        <f t="shared" si="15"/>
        <v>0</v>
      </c>
      <c r="BO32" s="4">
        <f t="shared" si="16"/>
        <v>0</v>
      </c>
      <c r="BP32" s="4">
        <f t="shared" si="17"/>
        <v>0</v>
      </c>
    </row>
    <row r="33" spans="1:68" ht="15.75" customHeight="1" thickBot="1">
      <c r="A33" s="129" t="s">
        <v>85</v>
      </c>
      <c r="B33" s="112">
        <f>SUM(B8:B32)</f>
        <v>156384.69999999998</v>
      </c>
      <c r="C33" s="112">
        <f>SUM(C8:C32)</f>
        <v>439632.10000000003</v>
      </c>
      <c r="D33" s="112">
        <f t="shared" ref="D33:AH33" si="18">SUM(D8:D32)</f>
        <v>81360.800000000003</v>
      </c>
      <c r="E33" s="112">
        <f t="shared" si="18"/>
        <v>58657.599999999999</v>
      </c>
      <c r="F33" s="112">
        <f t="shared" si="18"/>
        <v>0</v>
      </c>
      <c r="G33" s="112">
        <f t="shared" si="18"/>
        <v>5984.8</v>
      </c>
      <c r="H33" s="112">
        <f t="shared" si="18"/>
        <v>82065.8</v>
      </c>
      <c r="I33" s="112">
        <f t="shared" si="18"/>
        <v>58811.100000000006</v>
      </c>
      <c r="J33" s="112">
        <f t="shared" si="18"/>
        <v>6804</v>
      </c>
      <c r="K33" s="112">
        <f t="shared" si="18"/>
        <v>915.7</v>
      </c>
      <c r="L33" s="112">
        <f t="shared" si="18"/>
        <v>4574</v>
      </c>
      <c r="M33" s="112">
        <f t="shared" si="18"/>
        <v>30709.200000000001</v>
      </c>
      <c r="N33" s="112">
        <f t="shared" si="18"/>
        <v>39496.799999999996</v>
      </c>
      <c r="O33" s="112">
        <f t="shared" si="18"/>
        <v>25733.200000000001</v>
      </c>
      <c r="P33" s="112">
        <f t="shared" si="18"/>
        <v>0</v>
      </c>
      <c r="Q33" s="112">
        <f t="shared" si="18"/>
        <v>43670.3</v>
      </c>
      <c r="R33" s="112">
        <f t="shared" si="18"/>
        <v>851.5</v>
      </c>
      <c r="S33" s="27">
        <f t="shared" si="18"/>
        <v>7735.0999999999995</v>
      </c>
      <c r="T33" s="27">
        <f t="shared" si="18"/>
        <v>0</v>
      </c>
      <c r="U33" s="27">
        <f t="shared" si="18"/>
        <v>541.1</v>
      </c>
      <c r="V33" s="27">
        <f t="shared" si="18"/>
        <v>6178.5999999999995</v>
      </c>
      <c r="W33" s="27">
        <f t="shared" si="18"/>
        <v>259.10000000000002</v>
      </c>
      <c r="X33" s="27">
        <f t="shared" si="18"/>
        <v>0</v>
      </c>
      <c r="Y33" s="27">
        <f t="shared" si="18"/>
        <v>0</v>
      </c>
      <c r="Z33" s="27">
        <f t="shared" si="18"/>
        <v>1054.5999999999999</v>
      </c>
      <c r="AA33" s="27">
        <f t="shared" si="18"/>
        <v>1006</v>
      </c>
      <c r="AB33" s="27">
        <f t="shared" si="18"/>
        <v>586.1</v>
      </c>
      <c r="AC33" s="27">
        <f t="shared" si="18"/>
        <v>0</v>
      </c>
      <c r="AD33" s="27">
        <f t="shared" si="18"/>
        <v>35</v>
      </c>
      <c r="AE33" s="27">
        <f t="shared" si="18"/>
        <v>0</v>
      </c>
      <c r="AF33" s="27">
        <f t="shared" si="18"/>
        <v>2038.5</v>
      </c>
      <c r="AG33" s="27">
        <f t="shared" si="18"/>
        <v>0</v>
      </c>
      <c r="AH33" s="27">
        <f t="shared" si="18"/>
        <v>8122.4000000000005</v>
      </c>
      <c r="AI33" s="4">
        <f t="shared" si="0"/>
        <v>19821.400000000001</v>
      </c>
      <c r="AJ33" s="59">
        <f t="shared" ref="AJ33:AZ33" si="19">SUM(AJ8:AJ32)</f>
        <v>12155.8</v>
      </c>
      <c r="AK33" s="60">
        <f t="shared" si="19"/>
        <v>2666.4</v>
      </c>
      <c r="AL33" s="60">
        <f t="shared" si="19"/>
        <v>6550</v>
      </c>
      <c r="AM33" s="60">
        <f t="shared" si="19"/>
        <v>1185.7999999999997</v>
      </c>
      <c r="AN33" s="60">
        <f t="shared" si="19"/>
        <v>3500</v>
      </c>
      <c r="AO33" s="60">
        <f t="shared" si="19"/>
        <v>21826.2</v>
      </c>
      <c r="AP33" s="60">
        <f t="shared" si="19"/>
        <v>2116.1999999999998</v>
      </c>
      <c r="AQ33" s="60">
        <f t="shared" si="19"/>
        <v>210</v>
      </c>
      <c r="AR33" s="60">
        <f t="shared" si="19"/>
        <v>23.4</v>
      </c>
      <c r="AS33" s="60">
        <f t="shared" si="19"/>
        <v>2332.1999999999998</v>
      </c>
      <c r="AT33" s="60">
        <f t="shared" si="19"/>
        <v>19354.5</v>
      </c>
      <c r="AU33" s="60">
        <f t="shared" si="19"/>
        <v>1470.2</v>
      </c>
      <c r="AV33" s="60">
        <f t="shared" si="19"/>
        <v>100</v>
      </c>
      <c r="AW33" s="60">
        <f t="shared" si="19"/>
        <v>7088.6</v>
      </c>
      <c r="AX33" s="60">
        <f t="shared" si="19"/>
        <v>0</v>
      </c>
      <c r="AY33" s="60">
        <f t="shared" si="19"/>
        <v>68423.5</v>
      </c>
      <c r="AZ33" s="60">
        <f t="shared" si="19"/>
        <v>19890.899999999998</v>
      </c>
      <c r="BB33" s="4">
        <f t="shared" ref="BB33:BP33" si="20">SUM(BB8:BB32)</f>
        <v>3207.5</v>
      </c>
      <c r="BC33" s="4">
        <f t="shared" si="20"/>
        <v>12728.6</v>
      </c>
      <c r="BD33" s="4">
        <f t="shared" si="20"/>
        <v>1444.8999999999999</v>
      </c>
      <c r="BE33" s="4">
        <f t="shared" si="20"/>
        <v>3500</v>
      </c>
      <c r="BF33" s="4">
        <f t="shared" si="20"/>
        <v>21826.2</v>
      </c>
      <c r="BG33" s="4">
        <f t="shared" si="20"/>
        <v>3170.8</v>
      </c>
      <c r="BH33" s="4">
        <f t="shared" si="20"/>
        <v>1216</v>
      </c>
      <c r="BI33" s="4">
        <f t="shared" si="20"/>
        <v>609.5</v>
      </c>
      <c r="BJ33" s="4">
        <f t="shared" si="20"/>
        <v>2332.1999999999998</v>
      </c>
      <c r="BK33" s="4">
        <f t="shared" si="20"/>
        <v>19389.5</v>
      </c>
      <c r="BL33" s="4">
        <f t="shared" si="20"/>
        <v>1470.2</v>
      </c>
      <c r="BM33" s="4">
        <f t="shared" si="20"/>
        <v>2138.5</v>
      </c>
      <c r="BN33" s="4">
        <f t="shared" si="20"/>
        <v>7088.6</v>
      </c>
      <c r="BO33" s="4">
        <f t="shared" si="20"/>
        <v>8122.4000000000005</v>
      </c>
      <c r="BP33" s="4">
        <f t="shared" si="20"/>
        <v>88244.9</v>
      </c>
    </row>
  </sheetData>
  <mergeCells count="5">
    <mergeCell ref="A2:N2"/>
    <mergeCell ref="A4:A6"/>
    <mergeCell ref="D4:Q4"/>
    <mergeCell ref="N5:Q5"/>
    <mergeCell ref="H3:R3"/>
  </mergeCells>
  <phoneticPr fontId="0" type="noConversion"/>
  <printOptions horizontalCentered="1" verticalCentered="1"/>
  <pageMargins left="0.19685039370078741" right="0.19685039370078741" top="0.59055118110236227" bottom="0.27559055118110237" header="0.59055118110236227" footer="0.27559055118110237"/>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7"/>
  <dimension ref="A4:K24"/>
  <sheetViews>
    <sheetView showWhiteSpace="0" view="pageLayout" workbookViewId="0">
      <selection activeCell="J16" sqref="J16"/>
    </sheetView>
  </sheetViews>
  <sheetFormatPr defaultRowHeight="12"/>
  <cols>
    <col min="1" max="1" width="7.28515625" style="5" customWidth="1"/>
    <col min="2" max="4" width="15.7109375" style="5" customWidth="1"/>
    <col min="5" max="5" width="13.28515625" style="5" customWidth="1"/>
    <col min="6" max="6" width="13.140625" style="5" customWidth="1"/>
    <col min="7" max="7" width="14.7109375" style="5" customWidth="1"/>
    <col min="8" max="8" width="15.7109375" style="5" customWidth="1"/>
    <col min="9" max="9" width="13.7109375" style="5" customWidth="1"/>
    <col min="10" max="16384" width="9.140625" style="5"/>
  </cols>
  <sheetData>
    <row r="4" spans="1:11">
      <c r="D4" s="288" t="s">
        <v>133</v>
      </c>
      <c r="E4" s="288"/>
      <c r="F4" s="288"/>
    </row>
    <row r="6" spans="1:11">
      <c r="A6" s="289" t="s">
        <v>181</v>
      </c>
      <c r="B6" s="289"/>
      <c r="C6" s="289"/>
      <c r="D6" s="289"/>
      <c r="E6" s="289"/>
      <c r="F6" s="289"/>
      <c r="G6" s="289"/>
      <c r="H6" s="289"/>
      <c r="I6" s="289"/>
    </row>
    <row r="7" spans="1:11" ht="15" customHeight="1">
      <c r="A7" s="290" t="s">
        <v>182</v>
      </c>
      <c r="B7" s="290"/>
      <c r="C7" s="290"/>
      <c r="D7" s="290"/>
      <c r="E7" s="290"/>
      <c r="F7" s="290"/>
      <c r="G7" s="290"/>
      <c r="H7" s="290"/>
      <c r="I7" s="290"/>
    </row>
    <row r="8" spans="1:11" ht="17.25" customHeight="1">
      <c r="A8" s="290" t="s">
        <v>168</v>
      </c>
      <c r="B8" s="290"/>
      <c r="C8" s="290"/>
      <c r="D8" s="290"/>
      <c r="E8" s="290"/>
      <c r="F8" s="290"/>
      <c r="G8" s="290"/>
      <c r="H8" s="290"/>
      <c r="I8" s="290"/>
    </row>
    <row r="9" spans="1:11">
      <c r="A9" s="291"/>
      <c r="B9" s="291"/>
      <c r="C9" s="291"/>
      <c r="D9" s="291"/>
      <c r="E9" s="291"/>
      <c r="F9" s="291"/>
      <c r="G9" s="291"/>
      <c r="H9" s="291"/>
      <c r="I9" s="291"/>
    </row>
    <row r="10" spans="1:11" ht="13.5" customHeight="1">
      <c r="A10" s="278"/>
      <c r="B10" s="278"/>
      <c r="C10" s="278"/>
      <c r="D10" s="278" t="s">
        <v>134</v>
      </c>
      <c r="E10" s="278"/>
      <c r="F10" s="278"/>
      <c r="G10" s="278" t="s">
        <v>152</v>
      </c>
      <c r="H10" s="278"/>
      <c r="I10" s="278"/>
      <c r="K10" s="13"/>
    </row>
    <row r="11" spans="1:11" ht="13.5" customHeight="1">
      <c r="A11" s="278"/>
      <c r="B11" s="278"/>
      <c r="C11" s="278"/>
      <c r="D11" s="130">
        <v>2013</v>
      </c>
      <c r="E11" s="130">
        <v>2014</v>
      </c>
      <c r="F11" s="130" t="s">
        <v>135</v>
      </c>
      <c r="G11" s="130">
        <v>2013</v>
      </c>
      <c r="H11" s="130">
        <v>2014</v>
      </c>
      <c r="I11" s="130" t="s">
        <v>135</v>
      </c>
    </row>
    <row r="12" spans="1:11" ht="15.95" hidden="1" customHeight="1">
      <c r="A12" s="292" t="s">
        <v>148</v>
      </c>
      <c r="B12" s="292"/>
      <c r="C12" s="292"/>
      <c r="D12" s="24"/>
      <c r="E12" s="24"/>
      <c r="F12" s="24"/>
      <c r="G12" s="24"/>
      <c r="H12" s="24"/>
      <c r="I12" s="24"/>
    </row>
    <row r="13" spans="1:11" ht="15.95" customHeight="1">
      <c r="A13" s="292" t="s">
        <v>176</v>
      </c>
      <c r="B13" s="292"/>
      <c r="C13" s="292"/>
      <c r="D13" s="24">
        <v>207042.7</v>
      </c>
      <c r="E13" s="24">
        <v>338693.1</v>
      </c>
      <c r="F13" s="24">
        <f t="shared" ref="F13:F17" si="0">E13/D13*100</f>
        <v>163.58611049797938</v>
      </c>
      <c r="G13" s="24">
        <v>207042.7</v>
      </c>
      <c r="H13" s="24">
        <v>338693.1</v>
      </c>
      <c r="I13" s="24">
        <f t="shared" ref="I13:I17" si="1">H13/G13*100</f>
        <v>163.58611049797938</v>
      </c>
    </row>
    <row r="14" spans="1:11" ht="15.95" customHeight="1">
      <c r="A14" s="292" t="s">
        <v>177</v>
      </c>
      <c r="B14" s="292"/>
      <c r="C14" s="292"/>
      <c r="D14" s="24">
        <v>265493</v>
      </c>
      <c r="E14" s="24">
        <v>592075.6</v>
      </c>
      <c r="F14" s="24">
        <f t="shared" si="0"/>
        <v>223.00987220002031</v>
      </c>
      <c r="G14" s="24">
        <v>265493</v>
      </c>
      <c r="H14" s="24">
        <v>592075.6</v>
      </c>
      <c r="I14" s="24">
        <f t="shared" si="1"/>
        <v>223.00987220002031</v>
      </c>
    </row>
    <row r="15" spans="1:11" ht="15.95" customHeight="1">
      <c r="A15" s="292" t="s">
        <v>178</v>
      </c>
      <c r="B15" s="292"/>
      <c r="C15" s="292"/>
      <c r="D15" s="24">
        <v>894600</v>
      </c>
      <c r="E15" s="24">
        <v>1221000</v>
      </c>
      <c r="F15" s="24">
        <f t="shared" si="0"/>
        <v>136.48558014755199</v>
      </c>
      <c r="G15" s="24">
        <v>894600</v>
      </c>
      <c r="H15" s="24">
        <v>1072593</v>
      </c>
      <c r="I15" s="24">
        <f t="shared" si="1"/>
        <v>119.8963782696177</v>
      </c>
    </row>
    <row r="16" spans="1:11" ht="15.95" customHeight="1">
      <c r="A16" s="292" t="s">
        <v>179</v>
      </c>
      <c r="B16" s="292"/>
      <c r="C16" s="292"/>
      <c r="D16" s="24">
        <v>16452.3</v>
      </c>
      <c r="E16" s="24">
        <v>11240.8</v>
      </c>
      <c r="F16" s="24">
        <f t="shared" si="0"/>
        <v>68.323577858414936</v>
      </c>
      <c r="G16" s="24">
        <v>16452.3</v>
      </c>
      <c r="H16" s="24">
        <v>11240.8</v>
      </c>
      <c r="I16" s="24">
        <f t="shared" si="1"/>
        <v>68.323577858414936</v>
      </c>
    </row>
    <row r="17" spans="1:9" ht="15.95" customHeight="1">
      <c r="A17" s="292" t="s">
        <v>180</v>
      </c>
      <c r="B17" s="292"/>
      <c r="C17" s="292"/>
      <c r="D17" s="24">
        <v>6083409</v>
      </c>
      <c r="E17" s="24">
        <v>6683397</v>
      </c>
      <c r="F17" s="24">
        <f t="shared" si="0"/>
        <v>109.86269376265841</v>
      </c>
      <c r="G17" s="24">
        <v>6083409</v>
      </c>
      <c r="H17" s="24">
        <v>6332662.0999999996</v>
      </c>
      <c r="I17" s="24">
        <f t="shared" si="1"/>
        <v>104.09726026969417</v>
      </c>
    </row>
    <row r="18" spans="1:9" ht="15.95" customHeight="1" thickBot="1">
      <c r="A18" s="293" t="s">
        <v>32</v>
      </c>
      <c r="B18" s="293"/>
      <c r="C18" s="293"/>
      <c r="D18" s="131">
        <f>SUM(D12:D17)</f>
        <v>7466997</v>
      </c>
      <c r="E18" s="131">
        <f>SUM(E12:E17)</f>
        <v>8846406.5</v>
      </c>
      <c r="F18" s="132">
        <f t="shared" ref="F18" si="2">E18/D18*100</f>
        <v>118.47341709123494</v>
      </c>
      <c r="G18" s="131">
        <f>SUM(G13:G17)</f>
        <v>7466997</v>
      </c>
      <c r="H18" s="131">
        <f>SUM(H12:H17)</f>
        <v>8347264.5999999996</v>
      </c>
      <c r="I18" s="132">
        <f t="shared" ref="I18" si="3">H18/G18*100</f>
        <v>111.78877666617517</v>
      </c>
    </row>
    <row r="19" spans="1:9">
      <c r="E19" s="13"/>
      <c r="H19" s="13"/>
    </row>
    <row r="21" spans="1:9">
      <c r="C21" s="5" t="s">
        <v>136</v>
      </c>
      <c r="D21" s="5" t="s">
        <v>141</v>
      </c>
      <c r="G21" s="5" t="s">
        <v>137</v>
      </c>
    </row>
    <row r="22" spans="1:9">
      <c r="B22" s="5">
        <v>2013</v>
      </c>
      <c r="C22" s="13">
        <f>D18/1000</f>
        <v>7466.9970000000003</v>
      </c>
      <c r="D22" s="13">
        <f>G18/1000</f>
        <v>7466.9970000000003</v>
      </c>
      <c r="H22" s="5" t="s">
        <v>138</v>
      </c>
    </row>
    <row r="23" spans="1:9">
      <c r="B23" s="5">
        <v>2014</v>
      </c>
      <c r="C23" s="13">
        <f>E18/1000</f>
        <v>8846.4064999999991</v>
      </c>
      <c r="D23" s="13">
        <f>H18/1000</f>
        <v>8347.2646000000004</v>
      </c>
      <c r="H23" s="5" t="s">
        <v>139</v>
      </c>
    </row>
    <row r="24" spans="1:9">
      <c r="E24" s="5" t="s">
        <v>140</v>
      </c>
    </row>
  </sheetData>
  <mergeCells count="15">
    <mergeCell ref="A12:C12"/>
    <mergeCell ref="A13:C13"/>
    <mergeCell ref="A14:C14"/>
    <mergeCell ref="A18:C18"/>
    <mergeCell ref="A17:C17"/>
    <mergeCell ref="A16:C16"/>
    <mergeCell ref="A15:C15"/>
    <mergeCell ref="D4:F4"/>
    <mergeCell ref="A10:C11"/>
    <mergeCell ref="A6:I6"/>
    <mergeCell ref="A7:I7"/>
    <mergeCell ref="A8:I8"/>
    <mergeCell ref="A9:I9"/>
    <mergeCell ref="D10:F10"/>
    <mergeCell ref="G10:I10"/>
  </mergeCells>
  <phoneticPr fontId="0" type="noConversion"/>
  <pageMargins left="0.9055118110236221" right="0.43307086614173229" top="0.55118110236220474" bottom="0.23622047244094491" header="0" footer="0"/>
  <pageSetup paperSize="9"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dimension ref="A1:AF64"/>
  <sheetViews>
    <sheetView topLeftCell="A25" workbookViewId="0">
      <selection activeCell="H34" sqref="H34"/>
    </sheetView>
  </sheetViews>
  <sheetFormatPr defaultRowHeight="12.75"/>
  <cols>
    <col min="1" max="1" width="2.140625" customWidth="1"/>
    <col min="2" max="2" width="2.42578125" customWidth="1"/>
    <col min="3" max="3" width="4.140625" customWidth="1"/>
    <col min="4" max="4" width="3.28515625" customWidth="1"/>
    <col min="5" max="5" width="5.140625" customWidth="1"/>
    <col min="6" max="6" width="18.7109375" customWidth="1"/>
    <col min="7" max="7" width="4.5703125" customWidth="1"/>
    <col min="8" max="28" width="8.42578125" customWidth="1"/>
    <col min="29" max="32" width="6.5703125" customWidth="1"/>
  </cols>
  <sheetData>
    <row r="1" spans="1:32">
      <c r="A1" s="140"/>
      <c r="B1" s="140"/>
      <c r="C1" s="294" t="s">
        <v>189</v>
      </c>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140"/>
      <c r="AE1" s="140"/>
      <c r="AF1" s="140"/>
    </row>
    <row r="2" spans="1:32" ht="13.5" thickBot="1">
      <c r="A2" s="172"/>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295" t="s">
        <v>190</v>
      </c>
      <c r="AD2" s="295"/>
      <c r="AE2" s="295"/>
      <c r="AF2" s="295"/>
    </row>
    <row r="3" spans="1:32">
      <c r="A3" s="296" t="s">
        <v>191</v>
      </c>
      <c r="B3" s="296"/>
      <c r="C3" s="296"/>
      <c r="D3" s="296"/>
      <c r="E3" s="296"/>
      <c r="F3" s="296"/>
      <c r="G3" s="173" t="s">
        <v>192</v>
      </c>
      <c r="H3" s="173" t="s">
        <v>193</v>
      </c>
      <c r="I3" s="173" t="s">
        <v>194</v>
      </c>
      <c r="J3" s="173" t="s">
        <v>195</v>
      </c>
      <c r="K3" s="173" t="s">
        <v>196</v>
      </c>
      <c r="L3" s="173" t="s">
        <v>197</v>
      </c>
      <c r="M3" s="173" t="s">
        <v>198</v>
      </c>
      <c r="N3" s="173" t="s">
        <v>199</v>
      </c>
      <c r="O3" s="173" t="s">
        <v>200</v>
      </c>
      <c r="P3" s="173" t="s">
        <v>201</v>
      </c>
      <c r="Q3" s="173" t="s">
        <v>202</v>
      </c>
      <c r="R3" s="173" t="s">
        <v>203</v>
      </c>
      <c r="S3" s="173" t="s">
        <v>204</v>
      </c>
      <c r="T3" s="173" t="s">
        <v>205</v>
      </c>
      <c r="U3" s="173" t="s">
        <v>206</v>
      </c>
      <c r="V3" s="173" t="s">
        <v>207</v>
      </c>
      <c r="W3" s="173" t="s">
        <v>208</v>
      </c>
      <c r="X3" s="173" t="s">
        <v>209</v>
      </c>
      <c r="Y3" s="173" t="s">
        <v>210</v>
      </c>
      <c r="Z3" s="173" t="s">
        <v>211</v>
      </c>
      <c r="AA3" s="173" t="s">
        <v>212</v>
      </c>
      <c r="AB3" s="173" t="s">
        <v>213</v>
      </c>
      <c r="AC3" s="174" t="s">
        <v>214</v>
      </c>
      <c r="AD3" s="174" t="s">
        <v>214</v>
      </c>
      <c r="AE3" s="174" t="s">
        <v>214</v>
      </c>
      <c r="AF3" s="174" t="s">
        <v>214</v>
      </c>
    </row>
    <row r="4" spans="1:32" ht="13.5" thickBot="1">
      <c r="A4" s="297"/>
      <c r="B4" s="297"/>
      <c r="C4" s="297"/>
      <c r="D4" s="297"/>
      <c r="E4" s="297"/>
      <c r="F4" s="297"/>
      <c r="G4" s="172" t="s">
        <v>192</v>
      </c>
      <c r="H4" s="172" t="s">
        <v>192</v>
      </c>
      <c r="I4" s="172" t="s">
        <v>192</v>
      </c>
      <c r="J4" s="172" t="s">
        <v>192</v>
      </c>
      <c r="K4" s="172" t="s">
        <v>192</v>
      </c>
      <c r="L4" s="172" t="s">
        <v>192</v>
      </c>
      <c r="M4" s="172" t="s">
        <v>192</v>
      </c>
      <c r="N4" s="172" t="s">
        <v>192</v>
      </c>
      <c r="O4" s="172" t="s">
        <v>192</v>
      </c>
      <c r="P4" s="172" t="s">
        <v>192</v>
      </c>
      <c r="Q4" s="172" t="s">
        <v>192</v>
      </c>
      <c r="R4" s="172" t="s">
        <v>192</v>
      </c>
      <c r="S4" s="172" t="s">
        <v>192</v>
      </c>
      <c r="T4" s="172" t="s">
        <v>192</v>
      </c>
      <c r="U4" s="172" t="s">
        <v>192</v>
      </c>
      <c r="V4" s="172" t="s">
        <v>192</v>
      </c>
      <c r="W4" s="172" t="s">
        <v>192</v>
      </c>
      <c r="X4" s="172" t="s">
        <v>192</v>
      </c>
      <c r="Y4" s="172" t="s">
        <v>192</v>
      </c>
      <c r="Z4" s="172" t="s">
        <v>192</v>
      </c>
      <c r="AA4" s="172" t="s">
        <v>192</v>
      </c>
      <c r="AB4" s="172" t="s">
        <v>192</v>
      </c>
      <c r="AC4" s="175" t="s">
        <v>192</v>
      </c>
      <c r="AD4" s="175" t="s">
        <v>215</v>
      </c>
      <c r="AE4" s="175" t="s">
        <v>216</v>
      </c>
      <c r="AF4" s="175" t="s">
        <v>217</v>
      </c>
    </row>
    <row r="5" spans="1:32">
      <c r="A5" s="139"/>
      <c r="B5" s="138" t="s">
        <v>218</v>
      </c>
      <c r="C5" s="139"/>
      <c r="D5" s="139"/>
      <c r="E5" s="139"/>
      <c r="F5" s="140"/>
      <c r="G5" s="140">
        <v>100.00000000000001</v>
      </c>
      <c r="H5" s="140">
        <v>100.39435592005304</v>
      </c>
      <c r="I5" s="140">
        <v>101.46738581253121</v>
      </c>
      <c r="J5" s="140">
        <v>102.21940312635107</v>
      </c>
      <c r="K5" s="140">
        <v>100.95335417055618</v>
      </c>
      <c r="L5" s="140">
        <v>102.27621912633364</v>
      </c>
      <c r="M5" s="140">
        <v>104.39286391109088</v>
      </c>
      <c r="N5" s="140">
        <v>103.71256219728294</v>
      </c>
      <c r="O5" s="140">
        <v>104.97232270896563</v>
      </c>
      <c r="P5" s="140">
        <v>105.17252882296712</v>
      </c>
      <c r="Q5" s="140">
        <v>105.19660021833627</v>
      </c>
      <c r="R5" s="140">
        <v>106.66642144076241</v>
      </c>
      <c r="S5" s="140">
        <v>109.84306438612141</v>
      </c>
      <c r="T5" s="140">
        <v>112.26428174259944</v>
      </c>
      <c r="U5" s="140">
        <v>113.92208077977627</v>
      </c>
      <c r="V5" s="140">
        <v>115.6239515666805</v>
      </c>
      <c r="W5" s="140">
        <v>117.33485222763967</v>
      </c>
      <c r="X5" s="140">
        <v>118.16844644970338</v>
      </c>
      <c r="Y5" s="140">
        <v>118.49113738370795</v>
      </c>
      <c r="Z5" s="140">
        <v>119.89527192988538</v>
      </c>
      <c r="AA5" s="140">
        <v>120.38896056765223</v>
      </c>
      <c r="AB5" s="140">
        <v>120.78990112676415</v>
      </c>
      <c r="AC5" s="176">
        <v>149.03259746344733</v>
      </c>
      <c r="AD5" s="176">
        <v>109.68929691276388</v>
      </c>
      <c r="AE5" s="176">
        <v>109.29114049968042</v>
      </c>
      <c r="AF5" s="176">
        <v>101.43282230984045</v>
      </c>
    </row>
    <row r="6" spans="1:32">
      <c r="A6" s="141" t="s">
        <v>219</v>
      </c>
      <c r="B6" s="141"/>
      <c r="C6" s="139"/>
      <c r="D6" s="139"/>
      <c r="E6" s="139"/>
      <c r="F6" s="140"/>
      <c r="G6" s="140">
        <v>99.999999999999986</v>
      </c>
      <c r="H6" s="140">
        <v>100.59867813323334</v>
      </c>
      <c r="I6" s="140">
        <v>101.07709691343754</v>
      </c>
      <c r="J6" s="140">
        <v>101.63285960005084</v>
      </c>
      <c r="K6" s="140">
        <v>97.77179128451624</v>
      </c>
      <c r="L6" s="140">
        <v>100.38909680995833</v>
      </c>
      <c r="M6" s="140">
        <v>102.45148881968088</v>
      </c>
      <c r="N6" s="140">
        <v>101.13788808351707</v>
      </c>
      <c r="O6" s="140">
        <v>101.43400329229507</v>
      </c>
      <c r="P6" s="140">
        <v>100.53152169282917</v>
      </c>
      <c r="Q6" s="140">
        <v>100.16249442227981</v>
      </c>
      <c r="R6" s="140">
        <v>102.45116699078937</v>
      </c>
      <c r="S6" s="140">
        <v>105.52858278138942</v>
      </c>
      <c r="T6" s="140">
        <v>106.42654751081101</v>
      </c>
      <c r="U6" s="140">
        <v>109.89069069693205</v>
      </c>
      <c r="V6" s="140">
        <v>116.3022602081828</v>
      </c>
      <c r="W6" s="140">
        <v>119.04722782245483</v>
      </c>
      <c r="X6" s="140">
        <v>120.51366091541068</v>
      </c>
      <c r="Y6" s="140">
        <v>124.19789379063215</v>
      </c>
      <c r="Z6" s="140">
        <v>123.18657677293639</v>
      </c>
      <c r="AA6" s="140">
        <v>118.7533173530816</v>
      </c>
      <c r="AB6" s="140">
        <v>116.68032969999282</v>
      </c>
      <c r="AC6" s="177">
        <v>141.31335519957318</v>
      </c>
      <c r="AD6" s="177">
        <v>110.44041092508417</v>
      </c>
      <c r="AE6" s="177">
        <v>109.12239328226639</v>
      </c>
      <c r="AF6" s="177">
        <v>99.949140325899734</v>
      </c>
    </row>
    <row r="7" spans="1:32">
      <c r="A7" s="141"/>
      <c r="B7" s="142" t="s">
        <v>220</v>
      </c>
      <c r="C7" s="143"/>
      <c r="D7" s="139"/>
      <c r="E7" s="139"/>
      <c r="F7" s="140"/>
      <c r="G7" s="140">
        <v>99.999999999999986</v>
      </c>
      <c r="H7" s="140">
        <v>100.62644719773391</v>
      </c>
      <c r="I7" s="140">
        <v>101.12705693703332</v>
      </c>
      <c r="J7" s="140">
        <v>101.8628238116419</v>
      </c>
      <c r="K7" s="140">
        <v>97.786934772223375</v>
      </c>
      <c r="L7" s="140">
        <v>100.52564130084087</v>
      </c>
      <c r="M7" s="140">
        <v>102.6378342077749</v>
      </c>
      <c r="N7" s="140">
        <v>101.1185718141671</v>
      </c>
      <c r="O7" s="140">
        <v>101.42842201989203</v>
      </c>
      <c r="P7" s="140">
        <v>100.48407974712778</v>
      </c>
      <c r="Q7" s="140">
        <v>100.39729340629313</v>
      </c>
      <c r="R7" s="140">
        <v>102.79212367899743</v>
      </c>
      <c r="S7" s="140">
        <v>106.01228221037995</v>
      </c>
      <c r="T7" s="140">
        <v>106.74236380752147</v>
      </c>
      <c r="U7" s="140">
        <v>110.33273130780299</v>
      </c>
      <c r="V7" s="140">
        <v>117.0416948233182</v>
      </c>
      <c r="W7" s="140">
        <v>119.48032827898794</v>
      </c>
      <c r="X7" s="140">
        <v>121.02981964454777</v>
      </c>
      <c r="Y7" s="140">
        <v>124.85520134179916</v>
      </c>
      <c r="Z7" s="140">
        <v>124.01789305842212</v>
      </c>
      <c r="AA7" s="140">
        <v>119.15107970904229</v>
      </c>
      <c r="AB7" s="140">
        <v>117.02339921092982</v>
      </c>
      <c r="AC7" s="178">
        <v>142.2059516178247</v>
      </c>
      <c r="AD7" s="178">
        <v>110.64968913957453</v>
      </c>
      <c r="AE7" s="178">
        <v>109.32015576380832</v>
      </c>
      <c r="AF7" s="178">
        <v>99.883776955780064</v>
      </c>
    </row>
    <row r="8" spans="1:32">
      <c r="A8" s="141"/>
      <c r="B8" s="143"/>
      <c r="C8" s="144" t="s">
        <v>221</v>
      </c>
      <c r="D8" s="139"/>
      <c r="E8" s="145"/>
      <c r="F8" s="140"/>
      <c r="G8" s="140">
        <v>99.999999999999986</v>
      </c>
      <c r="H8" s="140">
        <v>99.810912610750066</v>
      </c>
      <c r="I8" s="140">
        <v>101.23346540551113</v>
      </c>
      <c r="J8" s="140">
        <v>102.02251954118479</v>
      </c>
      <c r="K8" s="140">
        <v>101.34476913799195</v>
      </c>
      <c r="L8" s="140">
        <v>101.34476913799195</v>
      </c>
      <c r="M8" s="140">
        <v>102.24337461584875</v>
      </c>
      <c r="N8" s="140">
        <v>103.66851805931063</v>
      </c>
      <c r="O8" s="140">
        <v>107.52591693231956</v>
      </c>
      <c r="P8" s="140">
        <v>107.55972302609135</v>
      </c>
      <c r="Q8" s="140">
        <v>107.70654347803041</v>
      </c>
      <c r="R8" s="140">
        <v>107.70654347803041</v>
      </c>
      <c r="S8" s="140">
        <v>102.61817744195601</v>
      </c>
      <c r="T8" s="140">
        <v>103.52444155063611</v>
      </c>
      <c r="U8" s="140">
        <v>103.61020568580595</v>
      </c>
      <c r="V8" s="140">
        <v>103.61617146705979</v>
      </c>
      <c r="W8" s="140">
        <v>104.16634506595283</v>
      </c>
      <c r="X8" s="140">
        <v>104.74833616486634</v>
      </c>
      <c r="Y8" s="140">
        <v>103.51291900101079</v>
      </c>
      <c r="Z8" s="140">
        <v>103.93194182179643</v>
      </c>
      <c r="AA8" s="140">
        <v>103.80672823583635</v>
      </c>
      <c r="AB8" s="140">
        <v>101.38927547437358</v>
      </c>
      <c r="AC8" s="179">
        <v>141.59837538134781</v>
      </c>
      <c r="AD8" s="179">
        <v>116.11635020227308</v>
      </c>
      <c r="AE8" s="179">
        <v>115.50915444509432</v>
      </c>
      <c r="AF8" s="179">
        <v>102.54566966999825</v>
      </c>
    </row>
    <row r="9" spans="1:32">
      <c r="A9" s="141"/>
      <c r="B9" s="143"/>
      <c r="C9" s="144" t="s">
        <v>222</v>
      </c>
      <c r="D9" s="146"/>
      <c r="E9" s="145"/>
      <c r="F9" s="140"/>
      <c r="G9" s="140">
        <v>99.999999999999986</v>
      </c>
      <c r="H9" s="140">
        <v>98.264967309020705</v>
      </c>
      <c r="I9" s="140">
        <v>103.17737406753422</v>
      </c>
      <c r="J9" s="140">
        <v>108.18904148257543</v>
      </c>
      <c r="K9" s="140">
        <v>87.743624369657795</v>
      </c>
      <c r="L9" s="140">
        <v>97.962601872396803</v>
      </c>
      <c r="M9" s="140">
        <v>107.5505302913933</v>
      </c>
      <c r="N9" s="140">
        <v>95.149427859418438</v>
      </c>
      <c r="O9" s="140">
        <v>95.149427859418438</v>
      </c>
      <c r="P9" s="140">
        <v>99.466283344996242</v>
      </c>
      <c r="Q9" s="140">
        <v>94.479650463442439</v>
      </c>
      <c r="R9" s="140">
        <v>97.533148721681471</v>
      </c>
      <c r="S9" s="140">
        <v>116.47532957292084</v>
      </c>
      <c r="T9" s="140">
        <v>116.60777932694064</v>
      </c>
      <c r="U9" s="140">
        <v>130.1883853420245</v>
      </c>
      <c r="V9" s="140">
        <v>162.16120778673692</v>
      </c>
      <c r="W9" s="140">
        <v>165.35891084596051</v>
      </c>
      <c r="X9" s="140">
        <v>170.253429680523</v>
      </c>
      <c r="Y9" s="140">
        <v>191.42455248312075</v>
      </c>
      <c r="Z9" s="140">
        <v>188.97462037571157</v>
      </c>
      <c r="AA9" s="140">
        <v>169.93609138326488</v>
      </c>
      <c r="AB9" s="140">
        <v>166.41427117158554</v>
      </c>
      <c r="AC9" s="179">
        <v>176.06313822711212</v>
      </c>
      <c r="AD9" s="179">
        <v>101.96013349993865</v>
      </c>
      <c r="AE9" s="179">
        <v>102.68387995230017</v>
      </c>
      <c r="AF9" s="179">
        <v>93.820595201965361</v>
      </c>
    </row>
    <row r="10" spans="1:32">
      <c r="A10" s="141"/>
      <c r="B10" s="143"/>
      <c r="C10" s="147" t="s">
        <v>223</v>
      </c>
      <c r="D10" s="146"/>
      <c r="E10" s="139"/>
      <c r="F10" s="140"/>
      <c r="G10" s="140">
        <v>100</v>
      </c>
      <c r="H10" s="140">
        <v>100.23461813357285</v>
      </c>
      <c r="I10" s="140">
        <v>96.90228471225852</v>
      </c>
      <c r="J10" s="140">
        <v>87.052285242991076</v>
      </c>
      <c r="K10" s="140">
        <v>84.803024497762308</v>
      </c>
      <c r="L10" s="140">
        <v>90.789252200722146</v>
      </c>
      <c r="M10" s="140">
        <v>72.606652176963024</v>
      </c>
      <c r="N10" s="140">
        <v>65.927668682292435</v>
      </c>
      <c r="O10" s="140">
        <v>65.927668682292435</v>
      </c>
      <c r="P10" s="140">
        <v>70.546023551800516</v>
      </c>
      <c r="Q10" s="140">
        <v>78.334626971486159</v>
      </c>
      <c r="R10" s="140">
        <v>83.580518241862464</v>
      </c>
      <c r="S10" s="140">
        <v>91.943649667193455</v>
      </c>
      <c r="T10" s="140">
        <v>94.348502286469014</v>
      </c>
      <c r="U10" s="140">
        <v>96.343911520788964</v>
      </c>
      <c r="V10" s="140">
        <v>96.343911520788964</v>
      </c>
      <c r="W10" s="140">
        <v>96.497079518325407</v>
      </c>
      <c r="X10" s="140">
        <v>90.712240771222071</v>
      </c>
      <c r="Y10" s="140">
        <v>81.050225161469768</v>
      </c>
      <c r="Z10" s="140">
        <v>75.063997458509931</v>
      </c>
      <c r="AA10" s="140">
        <v>76.708861827341238</v>
      </c>
      <c r="AB10" s="140">
        <v>77.706566444501206</v>
      </c>
      <c r="AC10" s="179">
        <v>106.73534402392457</v>
      </c>
      <c r="AD10" s="179">
        <v>118.39701313113204</v>
      </c>
      <c r="AE10" s="179">
        <v>106.51890722202737</v>
      </c>
      <c r="AF10" s="179">
        <v>105.17112513459904</v>
      </c>
    </row>
    <row r="11" spans="1:32">
      <c r="A11" s="141"/>
      <c r="B11" s="143"/>
      <c r="C11" s="147" t="s">
        <v>224</v>
      </c>
      <c r="D11" s="146"/>
      <c r="E11" s="139"/>
      <c r="F11" s="140"/>
      <c r="G11" s="140">
        <v>100</v>
      </c>
      <c r="H11" s="140">
        <v>102.10292482433361</v>
      </c>
      <c r="I11" s="140">
        <v>99.585584808888768</v>
      </c>
      <c r="J11" s="140">
        <v>98.59149905224659</v>
      </c>
      <c r="K11" s="140">
        <v>98.640010515797542</v>
      </c>
      <c r="L11" s="140">
        <v>98.213387358054973</v>
      </c>
      <c r="M11" s="140">
        <v>98.274427562885677</v>
      </c>
      <c r="N11" s="140">
        <v>97.299100837739161</v>
      </c>
      <c r="O11" s="140">
        <v>97.299100837739161</v>
      </c>
      <c r="P11" s="140">
        <v>97.299100837739161</v>
      </c>
      <c r="Q11" s="140">
        <v>98.061115984014393</v>
      </c>
      <c r="R11" s="140">
        <v>98.274427562885677</v>
      </c>
      <c r="S11" s="140">
        <v>97.847804405143123</v>
      </c>
      <c r="T11" s="140">
        <v>97.255166566008583</v>
      </c>
      <c r="U11" s="140">
        <v>97.681789723751137</v>
      </c>
      <c r="V11" s="140">
        <v>97.681789723751137</v>
      </c>
      <c r="W11" s="140">
        <v>97.681789723751137</v>
      </c>
      <c r="X11" s="140">
        <v>97.681789723751137</v>
      </c>
      <c r="Y11" s="140">
        <v>93.114046115795475</v>
      </c>
      <c r="Z11" s="140">
        <v>92.90073453692419</v>
      </c>
      <c r="AA11" s="140">
        <v>93.500095473541407</v>
      </c>
      <c r="AB11" s="140">
        <v>93.500095473541407</v>
      </c>
      <c r="AC11" s="179">
        <v>102.88758044609818</v>
      </c>
      <c r="AD11" s="179">
        <v>105.55388322361561</v>
      </c>
      <c r="AE11" s="179">
        <v>105.55388322361561</v>
      </c>
      <c r="AF11" s="179">
        <v>100</v>
      </c>
    </row>
    <row r="12" spans="1:32">
      <c r="A12" s="180"/>
      <c r="B12" s="148"/>
      <c r="C12" s="147" t="s">
        <v>225</v>
      </c>
      <c r="D12" s="146"/>
      <c r="E12" s="149"/>
      <c r="F12" s="140"/>
      <c r="G12" s="140">
        <v>100</v>
      </c>
      <c r="H12" s="140">
        <v>123.05458272608865</v>
      </c>
      <c r="I12" s="140">
        <v>110.63063738789182</v>
      </c>
      <c r="J12" s="140">
        <v>117.70187745887968</v>
      </c>
      <c r="K12" s="140">
        <v>126.11201379822371</v>
      </c>
      <c r="L12" s="140">
        <v>133.78315341019487</v>
      </c>
      <c r="M12" s="140">
        <v>134.95580910599242</v>
      </c>
      <c r="N12" s="140">
        <v>147.63951943754756</v>
      </c>
      <c r="O12" s="140">
        <v>147.63951943754756</v>
      </c>
      <c r="P12" s="140">
        <v>147.63951943754756</v>
      </c>
      <c r="Q12" s="140">
        <v>147.63951943754756</v>
      </c>
      <c r="R12" s="140">
        <v>147.63951943754756</v>
      </c>
      <c r="S12" s="140">
        <v>168.94497917335354</v>
      </c>
      <c r="T12" s="140">
        <v>175.02156836866257</v>
      </c>
      <c r="U12" s="140">
        <v>181.86382853206879</v>
      </c>
      <c r="V12" s="140">
        <v>181.86382853206879</v>
      </c>
      <c r="W12" s="140">
        <v>184.56771703682273</v>
      </c>
      <c r="X12" s="140">
        <v>208.66791459548213</v>
      </c>
      <c r="Y12" s="140">
        <v>209.22955545409039</v>
      </c>
      <c r="Z12" s="140">
        <v>203.68236896748047</v>
      </c>
      <c r="AA12" s="140">
        <v>203.67471659427926</v>
      </c>
      <c r="AB12" s="140">
        <v>203.67471659427926</v>
      </c>
      <c r="AC12" s="179">
        <v>216.669163716968</v>
      </c>
      <c r="AD12" s="179">
        <v>113.90863737462593</v>
      </c>
      <c r="AE12" s="179">
        <v>110.33346437846647</v>
      </c>
      <c r="AF12" s="179">
        <v>100</v>
      </c>
    </row>
    <row r="13" spans="1:32">
      <c r="A13" s="180"/>
      <c r="B13" s="148"/>
      <c r="C13" s="147" t="s">
        <v>226</v>
      </c>
      <c r="D13" s="146"/>
      <c r="E13" s="149"/>
      <c r="F13" s="140"/>
      <c r="G13" s="140">
        <v>100.00000000000001</v>
      </c>
      <c r="H13" s="140">
        <v>103.62271339786618</v>
      </c>
      <c r="I13" s="140">
        <v>98.064812065385823</v>
      </c>
      <c r="J13" s="140">
        <v>95.429698247591801</v>
      </c>
      <c r="K13" s="140">
        <v>100.62703851819192</v>
      </c>
      <c r="L13" s="140">
        <v>101.87399991752883</v>
      </c>
      <c r="M13" s="140">
        <v>107.01637201186405</v>
      </c>
      <c r="N13" s="140">
        <v>114.32572999266016</v>
      </c>
      <c r="O13" s="140">
        <v>97.622173047679539</v>
      </c>
      <c r="P13" s="140">
        <v>72.731798585219678</v>
      </c>
      <c r="Q13" s="140">
        <v>76.131946104634054</v>
      </c>
      <c r="R13" s="140">
        <v>93.202350202476879</v>
      </c>
      <c r="S13" s="140">
        <v>99.732418339219905</v>
      </c>
      <c r="T13" s="140">
        <v>89.82103169950453</v>
      </c>
      <c r="U13" s="140">
        <v>94.621714395501584</v>
      </c>
      <c r="V13" s="140">
        <v>94.619719829496091</v>
      </c>
      <c r="W13" s="140">
        <v>108.72955801442245</v>
      </c>
      <c r="X13" s="140">
        <v>108.79528224597679</v>
      </c>
      <c r="Y13" s="140">
        <v>117.05172386786997</v>
      </c>
      <c r="Z13" s="140">
        <v>117.4104143550439</v>
      </c>
      <c r="AA13" s="140">
        <v>106.30658789230256</v>
      </c>
      <c r="AB13" s="140">
        <v>103.586906297011</v>
      </c>
      <c r="AC13" s="179">
        <v>102.55014481576987</v>
      </c>
      <c r="AD13" s="179">
        <v>104.12528336827708</v>
      </c>
      <c r="AE13" s="179">
        <v>98.825819453188558</v>
      </c>
      <c r="AF13" s="179">
        <v>104.28084669814277</v>
      </c>
    </row>
    <row r="14" spans="1:32">
      <c r="A14" s="141"/>
      <c r="B14" s="143"/>
      <c r="C14" s="150" t="s">
        <v>227</v>
      </c>
      <c r="D14" s="150"/>
      <c r="E14" s="150"/>
      <c r="F14" s="140"/>
      <c r="G14" s="140">
        <v>99.999999999999986</v>
      </c>
      <c r="H14" s="140">
        <v>100.8848224031469</v>
      </c>
      <c r="I14" s="140">
        <v>100.01670378271909</v>
      </c>
      <c r="J14" s="140">
        <v>98.998210397452496</v>
      </c>
      <c r="K14" s="140">
        <v>98.998210397452496</v>
      </c>
      <c r="L14" s="140">
        <v>98.998210397452496</v>
      </c>
      <c r="M14" s="140">
        <v>100.01219786299511</v>
      </c>
      <c r="N14" s="140">
        <v>97.85951608288913</v>
      </c>
      <c r="O14" s="140">
        <v>97.453574449036083</v>
      </c>
      <c r="P14" s="140">
        <v>97.505238439163875</v>
      </c>
      <c r="Q14" s="140">
        <v>98.999469328678003</v>
      </c>
      <c r="R14" s="140">
        <v>98.999469328678003</v>
      </c>
      <c r="S14" s="140">
        <v>99.836723948499881</v>
      </c>
      <c r="T14" s="140">
        <v>108.62873474431464</v>
      </c>
      <c r="U14" s="140">
        <v>108.57608877798704</v>
      </c>
      <c r="V14" s="140">
        <v>108.57608877798704</v>
      </c>
      <c r="W14" s="140">
        <v>108.57608877798704</v>
      </c>
      <c r="X14" s="140">
        <v>108.39935593226635</v>
      </c>
      <c r="Y14" s="140">
        <v>108.470401813847</v>
      </c>
      <c r="Z14" s="140">
        <v>107.51069435318527</v>
      </c>
      <c r="AA14" s="140">
        <v>107.57285506193061</v>
      </c>
      <c r="AB14" s="140">
        <v>106.55800097729804</v>
      </c>
      <c r="AC14" s="181">
        <v>129.69584220605807</v>
      </c>
      <c r="AD14" s="181">
        <v>114.44680486539743</v>
      </c>
      <c r="AE14" s="181">
        <v>110.82289824510983</v>
      </c>
      <c r="AF14" s="181">
        <v>100.03315559322319</v>
      </c>
    </row>
    <row r="15" spans="1:32">
      <c r="A15" s="141"/>
      <c r="B15" s="143"/>
      <c r="C15" s="144" t="s">
        <v>228</v>
      </c>
      <c r="D15" s="146"/>
      <c r="E15" s="139"/>
      <c r="F15" s="140"/>
      <c r="G15" s="140">
        <v>100.00000000000001</v>
      </c>
      <c r="H15" s="140">
        <v>99.592654976146349</v>
      </c>
      <c r="I15" s="140">
        <v>99.359281675996428</v>
      </c>
      <c r="J15" s="140">
        <v>104.80905187129743</v>
      </c>
      <c r="K15" s="140">
        <v>104.65035802719547</v>
      </c>
      <c r="L15" s="140">
        <v>104.65035802719547</v>
      </c>
      <c r="M15" s="140">
        <v>113.49482246335704</v>
      </c>
      <c r="N15" s="140">
        <v>123.54069913357827</v>
      </c>
      <c r="O15" s="140">
        <v>123.54069913357827</v>
      </c>
      <c r="P15" s="140">
        <v>123.54069913357827</v>
      </c>
      <c r="Q15" s="140">
        <v>122.52374657917895</v>
      </c>
      <c r="R15" s="140">
        <v>122.52374657917895</v>
      </c>
      <c r="S15" s="140">
        <v>122.52374657917895</v>
      </c>
      <c r="T15" s="140">
        <v>124.30740424307946</v>
      </c>
      <c r="U15" s="140">
        <v>124.30740424307946</v>
      </c>
      <c r="V15" s="140">
        <v>124.30740424307946</v>
      </c>
      <c r="W15" s="140">
        <v>143.15944962996616</v>
      </c>
      <c r="X15" s="140">
        <v>143.19378851045232</v>
      </c>
      <c r="Y15" s="140">
        <v>143.93877365466258</v>
      </c>
      <c r="Z15" s="140">
        <v>145.56086172488943</v>
      </c>
      <c r="AA15" s="140">
        <v>145.73098227999347</v>
      </c>
      <c r="AB15" s="140">
        <v>145.73098227999347</v>
      </c>
      <c r="AC15" s="179">
        <v>150.56251071522433</v>
      </c>
      <c r="AD15" s="179">
        <v>107.84608986351671</v>
      </c>
      <c r="AE15" s="179">
        <v>107.17282404838326</v>
      </c>
      <c r="AF15" s="179">
        <v>100</v>
      </c>
    </row>
    <row r="16" spans="1:32">
      <c r="A16" s="141"/>
      <c r="B16" s="142" t="s">
        <v>229</v>
      </c>
      <c r="C16" s="143"/>
      <c r="D16" s="146"/>
      <c r="E16" s="139"/>
      <c r="F16" s="140"/>
      <c r="G16" s="140">
        <v>100</v>
      </c>
      <c r="H16" s="140">
        <v>100</v>
      </c>
      <c r="I16" s="140">
        <v>100</v>
      </c>
      <c r="J16" s="140">
        <v>96.675020818590568</v>
      </c>
      <c r="K16" s="140">
        <v>97.445310176340513</v>
      </c>
      <c r="L16" s="140">
        <v>97.445310176340513</v>
      </c>
      <c r="M16" s="140">
        <v>98.4340359062613</v>
      </c>
      <c r="N16" s="140">
        <v>101.55433092318245</v>
      </c>
      <c r="O16" s="140">
        <v>101.55433092318245</v>
      </c>
      <c r="P16" s="140">
        <v>101.55433092318245</v>
      </c>
      <c r="Q16" s="140">
        <v>95.100421933979931</v>
      </c>
      <c r="R16" s="140">
        <v>95.100421933979931</v>
      </c>
      <c r="S16" s="140">
        <v>95.100421933979931</v>
      </c>
      <c r="T16" s="140">
        <v>99.617808564802502</v>
      </c>
      <c r="U16" s="140">
        <v>100.36065961777695</v>
      </c>
      <c r="V16" s="140">
        <v>100.36065961777695</v>
      </c>
      <c r="W16" s="140">
        <v>109.70993909908498</v>
      </c>
      <c r="X16" s="140">
        <v>109.38570432164437</v>
      </c>
      <c r="Y16" s="140">
        <v>110.02688498028138</v>
      </c>
      <c r="Z16" s="140">
        <v>105.2640831321884</v>
      </c>
      <c r="AA16" s="140">
        <v>110.1778889394913</v>
      </c>
      <c r="AB16" s="140">
        <v>109.28403392730694</v>
      </c>
      <c r="AC16" s="178">
        <v>122.06971242584835</v>
      </c>
      <c r="AD16" s="178">
        <v>105.43212867554448</v>
      </c>
      <c r="AE16" s="178">
        <v>104.37994375293481</v>
      </c>
      <c r="AF16" s="178">
        <v>101.61929876266574</v>
      </c>
    </row>
    <row r="17" spans="1:32">
      <c r="A17" s="141"/>
      <c r="B17" s="142"/>
      <c r="C17" s="151" t="s">
        <v>230</v>
      </c>
      <c r="D17" s="151"/>
      <c r="E17" s="151"/>
      <c r="F17" s="140"/>
      <c r="G17" s="140">
        <v>100.00000000000001</v>
      </c>
      <c r="H17" s="140">
        <v>100.00000000000001</v>
      </c>
      <c r="I17" s="140">
        <v>100.00000000000001</v>
      </c>
      <c r="J17" s="140">
        <v>95.332556929293204</v>
      </c>
      <c r="K17" s="140">
        <v>96.490644307739259</v>
      </c>
      <c r="L17" s="140">
        <v>96.490644307739259</v>
      </c>
      <c r="M17" s="140">
        <v>96.622476579644399</v>
      </c>
      <c r="N17" s="140">
        <v>99.507965610234365</v>
      </c>
      <c r="O17" s="140">
        <v>99.507965610234365</v>
      </c>
      <c r="P17" s="140">
        <v>99.507965610234365</v>
      </c>
      <c r="Q17" s="140">
        <v>87.523515921163934</v>
      </c>
      <c r="R17" s="140">
        <v>87.523515921163934</v>
      </c>
      <c r="S17" s="140">
        <v>87.523515921163934</v>
      </c>
      <c r="T17" s="140">
        <v>96.216787481512981</v>
      </c>
      <c r="U17" s="140">
        <v>96.216787481512981</v>
      </c>
      <c r="V17" s="140">
        <v>96.216787481512981</v>
      </c>
      <c r="W17" s="140">
        <v>103.23549886603445</v>
      </c>
      <c r="X17" s="140">
        <v>103.23549886603445</v>
      </c>
      <c r="Y17" s="140">
        <v>103.49916340984477</v>
      </c>
      <c r="Z17" s="140">
        <v>96.480452025323302</v>
      </c>
      <c r="AA17" s="140">
        <v>103.54310750047983</v>
      </c>
      <c r="AB17" s="140">
        <v>103.49916340984477</v>
      </c>
      <c r="AC17" s="182">
        <v>114.68572274193365</v>
      </c>
      <c r="AD17" s="182">
        <v>103.19673520525686</v>
      </c>
      <c r="AE17" s="182">
        <v>101.59269054033884</v>
      </c>
      <c r="AF17" s="182">
        <v>102.61670554327019</v>
      </c>
    </row>
    <row r="18" spans="1:32">
      <c r="A18" s="141"/>
      <c r="B18" s="142"/>
      <c r="C18" s="151" t="s">
        <v>231</v>
      </c>
      <c r="D18" s="151"/>
      <c r="E18" s="151"/>
      <c r="F18" s="140"/>
      <c r="G18" s="140">
        <v>100</v>
      </c>
      <c r="H18" s="140">
        <v>100</v>
      </c>
      <c r="I18" s="140">
        <v>100</v>
      </c>
      <c r="J18" s="140">
        <v>99.341578129102899</v>
      </c>
      <c r="K18" s="140">
        <v>99.341578129102899</v>
      </c>
      <c r="L18" s="140">
        <v>99.341578129102899</v>
      </c>
      <c r="M18" s="140">
        <v>102.03236492228081</v>
      </c>
      <c r="N18" s="140">
        <v>105.6190587931266</v>
      </c>
      <c r="O18" s="140">
        <v>105.6190587931266</v>
      </c>
      <c r="P18" s="140">
        <v>105.6190587931266</v>
      </c>
      <c r="Q18" s="140">
        <v>110.15055049283019</v>
      </c>
      <c r="R18" s="140">
        <v>110.15055049283019</v>
      </c>
      <c r="S18" s="140">
        <v>110.15055049283019</v>
      </c>
      <c r="T18" s="140">
        <v>106.37331067190124</v>
      </c>
      <c r="U18" s="140">
        <v>108.59169855065024</v>
      </c>
      <c r="V18" s="140">
        <v>108.59169855065024</v>
      </c>
      <c r="W18" s="140">
        <v>122.57022239799166</v>
      </c>
      <c r="X18" s="140">
        <v>121.60195494079002</v>
      </c>
      <c r="Y18" s="140">
        <v>122.9930018445103</v>
      </c>
      <c r="Z18" s="140">
        <v>122.71114888016454</v>
      </c>
      <c r="AA18" s="140">
        <v>123.35666051829898</v>
      </c>
      <c r="AB18" s="140">
        <v>120.77461396576129</v>
      </c>
      <c r="AC18" s="182">
        <v>136.73664822156357</v>
      </c>
      <c r="AD18" s="182">
        <v>109.37939351877215</v>
      </c>
      <c r="AE18" s="182">
        <v>109.37939351877215</v>
      </c>
      <c r="AF18" s="182">
        <v>100</v>
      </c>
    </row>
    <row r="19" spans="1:32">
      <c r="A19" s="183" t="s">
        <v>232</v>
      </c>
      <c r="B19" s="141"/>
      <c r="C19" s="139"/>
      <c r="D19" s="146"/>
      <c r="E19" s="139"/>
      <c r="F19" s="140"/>
      <c r="G19" s="140">
        <v>100</v>
      </c>
      <c r="H19" s="140">
        <v>100</v>
      </c>
      <c r="I19" s="140">
        <v>99.440877241529165</v>
      </c>
      <c r="J19" s="140">
        <v>99.254446968998906</v>
      </c>
      <c r="K19" s="140">
        <v>99.254446968998906</v>
      </c>
      <c r="L19" s="140">
        <v>99.254446968998906</v>
      </c>
      <c r="M19" s="140">
        <v>99.254446968998906</v>
      </c>
      <c r="N19" s="140">
        <v>100.08895854880613</v>
      </c>
      <c r="O19" s="140">
        <v>100.08895854880613</v>
      </c>
      <c r="P19" s="140">
        <v>100.08895854880613</v>
      </c>
      <c r="Q19" s="140">
        <v>101.20987692364884</v>
      </c>
      <c r="R19" s="140">
        <v>101.2822491573216</v>
      </c>
      <c r="S19" s="140">
        <v>101.2822491573216</v>
      </c>
      <c r="T19" s="140">
        <v>103.60060402586373</v>
      </c>
      <c r="U19" s="140">
        <v>106.36081267638041</v>
      </c>
      <c r="V19" s="140">
        <v>107.19532425618762</v>
      </c>
      <c r="W19" s="140">
        <v>106.91993543485124</v>
      </c>
      <c r="X19" s="140">
        <v>107.08950383346756</v>
      </c>
      <c r="Y19" s="140">
        <v>109.52674024372448</v>
      </c>
      <c r="Z19" s="140">
        <v>112.57101986172751</v>
      </c>
      <c r="AA19" s="140">
        <v>112.16063533343917</v>
      </c>
      <c r="AB19" s="140">
        <v>148.55510036818157</v>
      </c>
      <c r="AC19" s="177">
        <v>198.43302742757913</v>
      </c>
      <c r="AD19" s="177">
        <v>106.67124345527257</v>
      </c>
      <c r="AE19" s="177">
        <v>106.71194568890481</v>
      </c>
      <c r="AF19" s="177">
        <v>100</v>
      </c>
    </row>
    <row r="20" spans="1:32">
      <c r="A20" s="141"/>
      <c r="B20" s="142" t="s">
        <v>233</v>
      </c>
      <c r="C20" s="143"/>
      <c r="D20" s="146"/>
      <c r="E20" s="139"/>
      <c r="F20" s="140"/>
      <c r="G20" s="140">
        <v>100</v>
      </c>
      <c r="H20" s="140">
        <v>100</v>
      </c>
      <c r="I20" s="140">
        <v>99.07972883026838</v>
      </c>
      <c r="J20" s="140">
        <v>99.195344219641854</v>
      </c>
      <c r="K20" s="140">
        <v>99.195344219641854</v>
      </c>
      <c r="L20" s="140">
        <v>99.195344219641854</v>
      </c>
      <c r="M20" s="140">
        <v>99.195344219641854</v>
      </c>
      <c r="N20" s="140">
        <v>100.56888327894279</v>
      </c>
      <c r="O20" s="140">
        <v>100.56888327894279</v>
      </c>
      <c r="P20" s="140">
        <v>100.56888327894279</v>
      </c>
      <c r="Q20" s="140">
        <v>100.56888327894279</v>
      </c>
      <c r="R20" s="140">
        <v>100.68800216496395</v>
      </c>
      <c r="S20" s="140">
        <v>100.68800216496395</v>
      </c>
      <c r="T20" s="140">
        <v>100</v>
      </c>
      <c r="U20" s="140">
        <v>104.12061717790277</v>
      </c>
      <c r="V20" s="140">
        <v>105.49415623720368</v>
      </c>
      <c r="W20" s="140">
        <v>105.04088834763438</v>
      </c>
      <c r="X20" s="140">
        <v>105.32826793807679</v>
      </c>
      <c r="Y20" s="140">
        <v>107.26885824259814</v>
      </c>
      <c r="Z20" s="140">
        <v>112.27949807545319</v>
      </c>
      <c r="AA20" s="140">
        <v>112.50842125200334</v>
      </c>
      <c r="AB20" s="140">
        <v>134.66262927487159</v>
      </c>
      <c r="AC20" s="178">
        <v>193.02353719766779</v>
      </c>
      <c r="AD20" s="178">
        <v>104.30041549596352</v>
      </c>
      <c r="AE20" s="178">
        <v>104.3662746885276</v>
      </c>
      <c r="AF20" s="178">
        <v>100</v>
      </c>
    </row>
    <row r="21" spans="1:32">
      <c r="A21" s="141"/>
      <c r="B21" s="142"/>
      <c r="C21" s="151" t="s">
        <v>234</v>
      </c>
      <c r="D21" s="151"/>
      <c r="E21" s="151"/>
      <c r="F21" s="140"/>
      <c r="G21" s="140">
        <v>99.999999999999986</v>
      </c>
      <c r="H21" s="140">
        <v>99.999999999999986</v>
      </c>
      <c r="I21" s="140">
        <v>99.042841409213054</v>
      </c>
      <c r="J21" s="140">
        <v>99.042841409213054</v>
      </c>
      <c r="K21" s="140">
        <v>99.042841409213054</v>
      </c>
      <c r="L21" s="140">
        <v>99.042841409213054</v>
      </c>
      <c r="M21" s="140">
        <v>99.042841409213054</v>
      </c>
      <c r="N21" s="140">
        <v>100.47143632083538</v>
      </c>
      <c r="O21" s="140">
        <v>100.47143632083538</v>
      </c>
      <c r="P21" s="140">
        <v>100.47143632083538</v>
      </c>
      <c r="Q21" s="140">
        <v>100.47143632083538</v>
      </c>
      <c r="R21" s="140">
        <v>100.47143632083538</v>
      </c>
      <c r="S21" s="140">
        <v>100.47143632083538</v>
      </c>
      <c r="T21" s="140">
        <v>99.999999999999986</v>
      </c>
      <c r="U21" s="140">
        <v>104.28578473486694</v>
      </c>
      <c r="V21" s="140">
        <v>105.71437964648923</v>
      </c>
      <c r="W21" s="140">
        <v>105.24294332565388</v>
      </c>
      <c r="X21" s="140">
        <v>105.23818134261514</v>
      </c>
      <c r="Y21" s="140">
        <v>107.19582459878045</v>
      </c>
      <c r="Z21" s="140">
        <v>112.40730695213415</v>
      </c>
      <c r="AA21" s="140">
        <v>112.6454061040712</v>
      </c>
      <c r="AB21" s="140">
        <v>135.68762586344238</v>
      </c>
      <c r="AC21" s="182">
        <v>196.08416554981528</v>
      </c>
      <c r="AD21" s="182">
        <v>104.30630516695875</v>
      </c>
      <c r="AE21" s="182">
        <v>104.30630516695875</v>
      </c>
      <c r="AF21" s="182">
        <v>100</v>
      </c>
    </row>
    <row r="22" spans="1:32">
      <c r="A22" s="141"/>
      <c r="B22" s="142"/>
      <c r="C22" s="151" t="s">
        <v>235</v>
      </c>
      <c r="D22" s="151"/>
      <c r="E22" s="151"/>
      <c r="F22" s="140"/>
      <c r="G22" s="140">
        <v>100</v>
      </c>
      <c r="H22" s="140">
        <v>100</v>
      </c>
      <c r="I22" s="140">
        <v>100</v>
      </c>
      <c r="J22" s="140">
        <v>103</v>
      </c>
      <c r="K22" s="140">
        <v>103</v>
      </c>
      <c r="L22" s="140">
        <v>103</v>
      </c>
      <c r="M22" s="140">
        <v>103</v>
      </c>
      <c r="N22" s="140">
        <v>103</v>
      </c>
      <c r="O22" s="140">
        <v>103</v>
      </c>
      <c r="P22" s="140">
        <v>103</v>
      </c>
      <c r="Q22" s="140">
        <v>103</v>
      </c>
      <c r="R22" s="140">
        <v>106.09090909090909</v>
      </c>
      <c r="S22" s="140">
        <v>106.09090909090909</v>
      </c>
      <c r="T22" s="140">
        <v>100</v>
      </c>
      <c r="U22" s="140">
        <v>100</v>
      </c>
      <c r="V22" s="140">
        <v>100</v>
      </c>
      <c r="W22" s="140">
        <v>100</v>
      </c>
      <c r="X22" s="140">
        <v>107.57575757575756</v>
      </c>
      <c r="Y22" s="140">
        <v>109.09090909090908</v>
      </c>
      <c r="Z22" s="140">
        <v>109.09090909090908</v>
      </c>
      <c r="AA22" s="140">
        <v>109.09090909090908</v>
      </c>
      <c r="AB22" s="140">
        <v>109.09090909090908</v>
      </c>
      <c r="AC22" s="182">
        <v>116.66666666666666</v>
      </c>
      <c r="AD22" s="182">
        <v>104.05405405405408</v>
      </c>
      <c r="AE22" s="182">
        <v>106.94444444444444</v>
      </c>
      <c r="AF22" s="182">
        <v>100</v>
      </c>
    </row>
    <row r="23" spans="1:32">
      <c r="A23" s="141"/>
      <c r="B23" s="142" t="s">
        <v>236</v>
      </c>
      <c r="C23" s="143"/>
      <c r="D23" s="146"/>
      <c r="E23" s="139"/>
      <c r="F23" s="140"/>
      <c r="G23" s="140">
        <v>100.00000000000001</v>
      </c>
      <c r="H23" s="140">
        <v>100.00000000000001</v>
      </c>
      <c r="I23" s="140">
        <v>100.00000000000001</v>
      </c>
      <c r="J23" s="140">
        <v>99.345948665319142</v>
      </c>
      <c r="K23" s="140">
        <v>99.345948665319142</v>
      </c>
      <c r="L23" s="140">
        <v>99.345948665319142</v>
      </c>
      <c r="M23" s="140">
        <v>99.345948665319142</v>
      </c>
      <c r="N23" s="140">
        <v>99.345948665319142</v>
      </c>
      <c r="O23" s="140">
        <v>99.345948665319142</v>
      </c>
      <c r="P23" s="140">
        <v>99.345948665319142</v>
      </c>
      <c r="Q23" s="140">
        <v>102.20225048425557</v>
      </c>
      <c r="R23" s="140">
        <v>102.20225048425557</v>
      </c>
      <c r="S23" s="140">
        <v>102.20225048425557</v>
      </c>
      <c r="T23" s="140">
        <v>109.17498727754159</v>
      </c>
      <c r="U23" s="140">
        <v>109.82903861222245</v>
      </c>
      <c r="V23" s="140">
        <v>109.82903861222245</v>
      </c>
      <c r="W23" s="140">
        <v>109.82903861222245</v>
      </c>
      <c r="X23" s="140">
        <v>109.81621407624831</v>
      </c>
      <c r="Y23" s="140">
        <v>113.02234806978198</v>
      </c>
      <c r="Z23" s="140">
        <v>113.02234806978198</v>
      </c>
      <c r="AA23" s="140">
        <v>111.62220011932295</v>
      </c>
      <c r="AB23" s="140">
        <v>170.06314669337806</v>
      </c>
      <c r="AC23" s="178">
        <v>206.80789217836195</v>
      </c>
      <c r="AD23" s="178">
        <v>110.29392550284331</v>
      </c>
      <c r="AE23" s="178">
        <v>110.29392550284331</v>
      </c>
      <c r="AF23" s="178">
        <v>100</v>
      </c>
    </row>
    <row r="24" spans="1:32">
      <c r="A24" s="141" t="s">
        <v>237</v>
      </c>
      <c r="B24" s="141"/>
      <c r="C24" s="139"/>
      <c r="D24" s="146"/>
      <c r="E24" s="139"/>
      <c r="F24" s="140"/>
      <c r="G24" s="140">
        <v>100</v>
      </c>
      <c r="H24" s="140">
        <v>100.45091522532572</v>
      </c>
      <c r="I24" s="140">
        <v>100.34793172853051</v>
      </c>
      <c r="J24" s="140">
        <v>100.34793172853051</v>
      </c>
      <c r="K24" s="140">
        <v>103.07489326686343</v>
      </c>
      <c r="L24" s="140">
        <v>103.07489326686343</v>
      </c>
      <c r="M24" s="140">
        <v>104.66645919520627</v>
      </c>
      <c r="N24" s="140">
        <v>105.32014088294183</v>
      </c>
      <c r="O24" s="140">
        <v>105.32014088294183</v>
      </c>
      <c r="P24" s="140">
        <v>105.57036615014387</v>
      </c>
      <c r="Q24" s="140">
        <v>105.62003321842859</v>
      </c>
      <c r="R24" s="140">
        <v>107.71424667887958</v>
      </c>
      <c r="S24" s="140">
        <v>116.90116440268304</v>
      </c>
      <c r="T24" s="140">
        <v>120.70570301978557</v>
      </c>
      <c r="U24" s="140">
        <v>123.78142410745521</v>
      </c>
      <c r="V24" s="140">
        <v>123.85561000153959</v>
      </c>
      <c r="W24" s="140">
        <v>126.21124747247434</v>
      </c>
      <c r="X24" s="140">
        <v>126.21130664068014</v>
      </c>
      <c r="Y24" s="140">
        <v>126.90886327932614</v>
      </c>
      <c r="Z24" s="140">
        <v>127.90121933487036</v>
      </c>
      <c r="AA24" s="140">
        <v>127.24827664907549</v>
      </c>
      <c r="AB24" s="140">
        <v>127.22683909696654</v>
      </c>
      <c r="AC24" s="177">
        <v>162.13994872607472</v>
      </c>
      <c r="AD24" s="177">
        <v>111.98673191881139</v>
      </c>
      <c r="AE24" s="177">
        <v>112.03518139284255</v>
      </c>
      <c r="AF24" s="177">
        <v>103.77875163245479</v>
      </c>
    </row>
    <row r="25" spans="1:32">
      <c r="A25" s="141"/>
      <c r="B25" s="142" t="s">
        <v>238</v>
      </c>
      <c r="C25" s="143"/>
      <c r="D25" s="146"/>
      <c r="E25" s="139"/>
      <c r="F25" s="140"/>
      <c r="G25" s="140">
        <v>100.00000000000001</v>
      </c>
      <c r="H25" s="140">
        <v>100.10745349286178</v>
      </c>
      <c r="I25" s="140">
        <v>100.50395671534963</v>
      </c>
      <c r="J25" s="140">
        <v>100.50395671534963</v>
      </c>
      <c r="K25" s="140">
        <v>101.23134505781982</v>
      </c>
      <c r="L25" s="140">
        <v>101.23134505781982</v>
      </c>
      <c r="M25" s="140">
        <v>103.15450444347442</v>
      </c>
      <c r="N25" s="140">
        <v>104.10132029618993</v>
      </c>
      <c r="O25" s="140">
        <v>104.10132029618993</v>
      </c>
      <c r="P25" s="140">
        <v>104.46375549084496</v>
      </c>
      <c r="Q25" s="140">
        <v>104.53569504260567</v>
      </c>
      <c r="R25" s="140">
        <v>105.86211564344013</v>
      </c>
      <c r="S25" s="140">
        <v>117.43785284732019</v>
      </c>
      <c r="T25" s="140">
        <v>121.57380542661483</v>
      </c>
      <c r="U25" s="140">
        <v>126.02878946391456</v>
      </c>
      <c r="V25" s="140">
        <v>126.13624295677633</v>
      </c>
      <c r="W25" s="140">
        <v>129.42779794111581</v>
      </c>
      <c r="X25" s="140">
        <v>129.42788364245374</v>
      </c>
      <c r="Y25" s="140">
        <v>129.86501007491705</v>
      </c>
      <c r="Z25" s="140">
        <v>131.30237395179475</v>
      </c>
      <c r="AA25" s="140">
        <v>130.35662849582698</v>
      </c>
      <c r="AB25" s="140">
        <v>130.32557758135133</v>
      </c>
      <c r="AC25" s="178">
        <v>165.2314867293494</v>
      </c>
      <c r="AD25" s="178">
        <v>109.5530686161926</v>
      </c>
      <c r="AE25" s="178">
        <v>109.61898218232406</v>
      </c>
      <c r="AF25" s="178">
        <v>102.97656147607186</v>
      </c>
    </row>
    <row r="26" spans="1:32">
      <c r="A26" s="141"/>
      <c r="B26" s="143"/>
      <c r="C26" s="147" t="s">
        <v>239</v>
      </c>
      <c r="D26" s="146"/>
      <c r="E26" s="139"/>
      <c r="F26" s="140"/>
      <c r="G26" s="140">
        <v>100</v>
      </c>
      <c r="H26" s="140">
        <v>100</v>
      </c>
      <c r="I26" s="140">
        <v>100</v>
      </c>
      <c r="J26" s="140">
        <v>100</v>
      </c>
      <c r="K26" s="140">
        <v>100</v>
      </c>
      <c r="L26" s="140">
        <v>100</v>
      </c>
      <c r="M26" s="140">
        <v>100.27854966548099</v>
      </c>
      <c r="N26" s="140">
        <v>100.27854966548099</v>
      </c>
      <c r="O26" s="140">
        <v>100.27854966548099</v>
      </c>
      <c r="P26" s="140">
        <v>100.27854966548099</v>
      </c>
      <c r="Q26" s="140">
        <v>100.89807989587268</v>
      </c>
      <c r="R26" s="140">
        <v>100.89807989587268</v>
      </c>
      <c r="S26" s="140">
        <v>100.89807989587268</v>
      </c>
      <c r="T26" s="140">
        <v>108.64680096011622</v>
      </c>
      <c r="U26" s="140">
        <v>133.18091098040847</v>
      </c>
      <c r="V26" s="140">
        <v>133.18091098040847</v>
      </c>
      <c r="W26" s="140">
        <v>133.32018581314895</v>
      </c>
      <c r="X26" s="140">
        <v>133.32018581314895</v>
      </c>
      <c r="Y26" s="140">
        <v>133.32018581314895</v>
      </c>
      <c r="Z26" s="140">
        <v>133.32018581314895</v>
      </c>
      <c r="AA26" s="140">
        <v>133.32018581314895</v>
      </c>
      <c r="AB26" s="140">
        <v>133.32018581314895</v>
      </c>
      <c r="AC26" s="179">
        <v>153.22305654417369</v>
      </c>
      <c r="AD26" s="179">
        <v>102.15769925264114</v>
      </c>
      <c r="AE26" s="179">
        <v>102.15769925264114</v>
      </c>
      <c r="AF26" s="179">
        <v>117.91611740208083</v>
      </c>
    </row>
    <row r="27" spans="1:32">
      <c r="A27" s="141"/>
      <c r="B27" s="143"/>
      <c r="C27" s="147" t="s">
        <v>240</v>
      </c>
      <c r="D27" s="146"/>
      <c r="E27" s="152"/>
      <c r="F27" s="140"/>
      <c r="G27" s="140">
        <v>100.00000000000001</v>
      </c>
      <c r="H27" s="140">
        <v>100.12582954864931</v>
      </c>
      <c r="I27" s="140">
        <v>100.59014038857542</v>
      </c>
      <c r="J27" s="140">
        <v>100.59014038857542</v>
      </c>
      <c r="K27" s="140">
        <v>101.44192234920031</v>
      </c>
      <c r="L27" s="140">
        <v>101.44192234920031</v>
      </c>
      <c r="M27" s="140">
        <v>103.65609247744065</v>
      </c>
      <c r="N27" s="140">
        <v>104.76482713304149</v>
      </c>
      <c r="O27" s="140">
        <v>104.76482713304149</v>
      </c>
      <c r="P27" s="140">
        <v>105.18924383410426</v>
      </c>
      <c r="Q27" s="140">
        <v>105.18924383410426</v>
      </c>
      <c r="R27" s="140">
        <v>106.74250097891249</v>
      </c>
      <c r="S27" s="140">
        <v>119.32741689358899</v>
      </c>
      <c r="T27" s="140">
        <v>122.52267468722457</v>
      </c>
      <c r="U27" s="140">
        <v>124.40343448715286</v>
      </c>
      <c r="V27" s="140">
        <v>124.52926403580216</v>
      </c>
      <c r="W27" s="140">
        <v>128.30555654694186</v>
      </c>
      <c r="X27" s="140">
        <v>128.30565437284648</v>
      </c>
      <c r="Y27" s="140">
        <v>128.81753556195122</v>
      </c>
      <c r="Z27" s="140">
        <v>130.50071137207149</v>
      </c>
      <c r="AA27" s="140">
        <v>129.39322763452407</v>
      </c>
      <c r="AB27" s="140">
        <v>129.35686657775832</v>
      </c>
      <c r="AC27" s="179">
        <v>167.49913754541626</v>
      </c>
      <c r="AD27" s="179">
        <v>110.85784112055978</v>
      </c>
      <c r="AE27" s="179">
        <v>110.94913080858868</v>
      </c>
      <c r="AF27" s="179">
        <v>101.46295236009588</v>
      </c>
    </row>
    <row r="28" spans="1:32">
      <c r="A28" s="141"/>
      <c r="B28" s="143"/>
      <c r="C28" s="144" t="s">
        <v>241</v>
      </c>
      <c r="D28" s="146"/>
      <c r="E28" s="153"/>
      <c r="F28" s="140"/>
      <c r="G28" s="140">
        <v>100</v>
      </c>
      <c r="H28" s="140">
        <v>100</v>
      </c>
      <c r="I28" s="140">
        <v>100</v>
      </c>
      <c r="J28" s="140">
        <v>100</v>
      </c>
      <c r="K28" s="140">
        <v>100</v>
      </c>
      <c r="L28" s="140">
        <v>100</v>
      </c>
      <c r="M28" s="140">
        <v>100</v>
      </c>
      <c r="N28" s="140">
        <v>100</v>
      </c>
      <c r="O28" s="140">
        <v>100</v>
      </c>
      <c r="P28" s="140">
        <v>100</v>
      </c>
      <c r="Q28" s="140">
        <v>100</v>
      </c>
      <c r="R28" s="140">
        <v>100</v>
      </c>
      <c r="S28" s="140">
        <v>127.69786261264046</v>
      </c>
      <c r="T28" s="140">
        <v>144.66157632623407</v>
      </c>
      <c r="U28" s="140">
        <v>144.66157632623407</v>
      </c>
      <c r="V28" s="140">
        <v>144.66157632623407</v>
      </c>
      <c r="W28" s="140">
        <v>146.35199656699567</v>
      </c>
      <c r="X28" s="140">
        <v>146.35206882217616</v>
      </c>
      <c r="Y28" s="140">
        <v>146.35206882217616</v>
      </c>
      <c r="Z28" s="140">
        <v>146.35199656699567</v>
      </c>
      <c r="AA28" s="140">
        <v>146.35206882217616</v>
      </c>
      <c r="AB28" s="140">
        <v>146.35206882217616</v>
      </c>
      <c r="AC28" s="179">
        <v>147.1139714709895</v>
      </c>
      <c r="AD28" s="179">
        <v>100.52059574896688</v>
      </c>
      <c r="AE28" s="179">
        <v>100.16658827966847</v>
      </c>
      <c r="AF28" s="179">
        <v>100.23494292871446</v>
      </c>
    </row>
    <row r="29" spans="1:32">
      <c r="A29" s="180"/>
      <c r="B29" s="142" t="s">
        <v>242</v>
      </c>
      <c r="C29" s="143"/>
      <c r="D29" s="146"/>
      <c r="E29" s="154"/>
      <c r="F29" s="140"/>
      <c r="G29" s="140">
        <v>99.999999999999986</v>
      </c>
      <c r="H29" s="140">
        <v>101.21682610086268</v>
      </c>
      <c r="I29" s="140">
        <v>99.999999999999986</v>
      </c>
      <c r="J29" s="140">
        <v>99.999999999999986</v>
      </c>
      <c r="K29" s="140">
        <v>107.18595860376075</v>
      </c>
      <c r="L29" s="140">
        <v>107.18595860376075</v>
      </c>
      <c r="M29" s="140">
        <v>108.03807960649273</v>
      </c>
      <c r="N29" s="140">
        <v>108.03807960649273</v>
      </c>
      <c r="O29" s="140">
        <v>108.03807960649273</v>
      </c>
      <c r="P29" s="140">
        <v>108.03807960649273</v>
      </c>
      <c r="Q29" s="140">
        <v>108.03807960649273</v>
      </c>
      <c r="R29" s="140">
        <v>111.84445149903827</v>
      </c>
      <c r="S29" s="140">
        <v>115.7043629029242</v>
      </c>
      <c r="T29" s="140">
        <v>118.76985686394008</v>
      </c>
      <c r="U29" s="140">
        <v>118.76985686394008</v>
      </c>
      <c r="V29" s="140">
        <v>118.76985686394008</v>
      </c>
      <c r="W29" s="140">
        <v>119.03842222649239</v>
      </c>
      <c r="X29" s="140">
        <v>119.03842222649239</v>
      </c>
      <c r="Y29" s="140">
        <v>120.31673156152387</v>
      </c>
      <c r="Z29" s="140">
        <v>120.31673156152387</v>
      </c>
      <c r="AA29" s="140">
        <v>120.31673156152387</v>
      </c>
      <c r="AB29" s="140">
        <v>120.31673156152387</v>
      </c>
      <c r="AC29" s="178">
        <v>155.24589807927515</v>
      </c>
      <c r="AD29" s="178">
        <v>118.21975232033084</v>
      </c>
      <c r="AE29" s="178">
        <v>118.21975232033084</v>
      </c>
      <c r="AF29" s="178">
        <v>105.73365247533555</v>
      </c>
    </row>
    <row r="30" spans="1:32">
      <c r="A30" s="141" t="s">
        <v>243</v>
      </c>
      <c r="B30" s="141"/>
      <c r="C30" s="139"/>
      <c r="D30" s="146"/>
      <c r="E30" s="153"/>
      <c r="F30" s="140"/>
      <c r="G30" s="140">
        <v>100</v>
      </c>
      <c r="H30" s="140">
        <v>100.22078505325469</v>
      </c>
      <c r="I30" s="140">
        <v>100.22078505325469</v>
      </c>
      <c r="J30" s="140">
        <v>100.22078505325469</v>
      </c>
      <c r="K30" s="140">
        <v>96.785057289364318</v>
      </c>
      <c r="L30" s="140">
        <v>97.5872100675723</v>
      </c>
      <c r="M30" s="140">
        <v>97.845207836197346</v>
      </c>
      <c r="N30" s="140">
        <v>96.127343954252169</v>
      </c>
      <c r="O30" s="140">
        <v>96.127343954252169</v>
      </c>
      <c r="P30" s="140">
        <v>103.96502664670261</v>
      </c>
      <c r="Q30" s="140">
        <v>103.96502664670261</v>
      </c>
      <c r="R30" s="140">
        <v>106.2446042828841</v>
      </c>
      <c r="S30" s="140">
        <v>106.2446042828841</v>
      </c>
      <c r="T30" s="140">
        <v>106.2446042828841</v>
      </c>
      <c r="U30" s="140">
        <v>106.21624222059806</v>
      </c>
      <c r="V30" s="140">
        <v>106.21624222059806</v>
      </c>
      <c r="W30" s="140">
        <v>108.42136877079101</v>
      </c>
      <c r="X30" s="140">
        <v>110.71328190638789</v>
      </c>
      <c r="Y30" s="140">
        <v>110.08344771578801</v>
      </c>
      <c r="Z30" s="140">
        <v>111.20656286052102</v>
      </c>
      <c r="AA30" s="140">
        <v>111.20026018001302</v>
      </c>
      <c r="AB30" s="140">
        <v>111.20026018001302</v>
      </c>
      <c r="AC30" s="177">
        <v>152.49553886203327</v>
      </c>
      <c r="AD30" s="177">
        <v>109.82726444438904</v>
      </c>
      <c r="AE30" s="177">
        <v>109.82726444438904</v>
      </c>
      <c r="AF30" s="177">
        <v>102.09038178338371</v>
      </c>
    </row>
    <row r="31" spans="1:32">
      <c r="A31" s="141"/>
      <c r="B31" s="155" t="s">
        <v>244</v>
      </c>
      <c r="C31" s="139"/>
      <c r="D31" s="146"/>
      <c r="E31" s="153"/>
      <c r="F31" s="140"/>
      <c r="G31" s="140">
        <v>100</v>
      </c>
      <c r="H31" s="140">
        <v>100</v>
      </c>
      <c r="I31" s="140">
        <v>100</v>
      </c>
      <c r="J31" s="140">
        <v>100</v>
      </c>
      <c r="K31" s="140">
        <v>100</v>
      </c>
      <c r="L31" s="140">
        <v>100</v>
      </c>
      <c r="M31" s="140">
        <v>100</v>
      </c>
      <c r="N31" s="140">
        <v>100</v>
      </c>
      <c r="O31" s="140">
        <v>100</v>
      </c>
      <c r="P31" s="140">
        <v>100</v>
      </c>
      <c r="Q31" s="140">
        <v>100</v>
      </c>
      <c r="R31" s="140">
        <v>100</v>
      </c>
      <c r="S31" s="140">
        <v>100</v>
      </c>
      <c r="T31" s="140">
        <v>100</v>
      </c>
      <c r="U31" s="140">
        <v>100</v>
      </c>
      <c r="V31" s="140">
        <v>100</v>
      </c>
      <c r="W31" s="140">
        <v>100</v>
      </c>
      <c r="X31" s="140">
        <v>100</v>
      </c>
      <c r="Y31" s="140">
        <v>100</v>
      </c>
      <c r="Z31" s="140">
        <v>100</v>
      </c>
      <c r="AA31" s="140">
        <v>100</v>
      </c>
      <c r="AB31" s="140">
        <v>100</v>
      </c>
      <c r="AC31" s="178">
        <v>140</v>
      </c>
      <c r="AD31" s="178">
        <v>116.66666666666667</v>
      </c>
      <c r="AE31" s="178">
        <v>116.66666666666667</v>
      </c>
      <c r="AF31" s="178">
        <v>100</v>
      </c>
    </row>
    <row r="32" spans="1:32">
      <c r="A32" s="141"/>
      <c r="B32" s="155" t="s">
        <v>245</v>
      </c>
      <c r="C32" s="155"/>
      <c r="D32" s="146"/>
      <c r="E32" s="153"/>
      <c r="F32" s="140"/>
      <c r="G32" s="140">
        <v>100</v>
      </c>
      <c r="H32" s="140">
        <v>100</v>
      </c>
      <c r="I32" s="140">
        <v>100</v>
      </c>
      <c r="J32" s="140">
        <v>100</v>
      </c>
      <c r="K32" s="140">
        <v>100</v>
      </c>
      <c r="L32" s="140">
        <v>100.07037615883895</v>
      </c>
      <c r="M32" s="140">
        <v>101.0306496975754</v>
      </c>
      <c r="N32" s="140">
        <v>101.0306496975754</v>
      </c>
      <c r="O32" s="140">
        <v>101.0306496975754</v>
      </c>
      <c r="P32" s="140">
        <v>101.0306496975754</v>
      </c>
      <c r="Q32" s="140">
        <v>101.0306496975754</v>
      </c>
      <c r="R32" s="140">
        <v>109.51528929421374</v>
      </c>
      <c r="S32" s="140">
        <v>109.51528929421374</v>
      </c>
      <c r="T32" s="140">
        <v>109.51528929421374</v>
      </c>
      <c r="U32" s="140">
        <v>109.40972505595533</v>
      </c>
      <c r="V32" s="140">
        <v>109.40972505595533</v>
      </c>
      <c r="W32" s="140">
        <v>117.70522025563602</v>
      </c>
      <c r="X32" s="140">
        <v>119.75388034904674</v>
      </c>
      <c r="Y32" s="140">
        <v>123.80355150522213</v>
      </c>
      <c r="Z32" s="140">
        <v>127.98381151362801</v>
      </c>
      <c r="AA32" s="140">
        <v>127.96035279401504</v>
      </c>
      <c r="AB32" s="140">
        <v>127.96035279401504</v>
      </c>
      <c r="AC32" s="178">
        <v>177.9899267401029</v>
      </c>
      <c r="AD32" s="178">
        <v>116.84302766784573</v>
      </c>
      <c r="AE32" s="178">
        <v>116.84302766784573</v>
      </c>
      <c r="AF32" s="178">
        <v>106.98565374533047</v>
      </c>
    </row>
    <row r="33" spans="1:32">
      <c r="A33" s="180"/>
      <c r="B33" s="155" t="s">
        <v>246</v>
      </c>
      <c r="C33" s="155"/>
      <c r="D33" s="139"/>
      <c r="E33" s="154"/>
      <c r="F33" s="140"/>
      <c r="G33" s="140">
        <v>100.00000000000001</v>
      </c>
      <c r="H33" s="140">
        <v>106.2785728068625</v>
      </c>
      <c r="I33" s="140">
        <v>106.2785728068625</v>
      </c>
      <c r="J33" s="140">
        <v>106.2785728068625</v>
      </c>
      <c r="K33" s="140">
        <v>106.2785728068625</v>
      </c>
      <c r="L33" s="140">
        <v>106.2785728068625</v>
      </c>
      <c r="M33" s="140">
        <v>106.2785728068625</v>
      </c>
      <c r="N33" s="140">
        <v>106.2785728068625</v>
      </c>
      <c r="O33" s="140">
        <v>106.2785728068625</v>
      </c>
      <c r="P33" s="140">
        <v>106.2785728068625</v>
      </c>
      <c r="Q33" s="140">
        <v>106.2785728068625</v>
      </c>
      <c r="R33" s="140">
        <v>106.2785728068625</v>
      </c>
      <c r="S33" s="140">
        <v>106.2785728068625</v>
      </c>
      <c r="T33" s="140">
        <v>106.2785728068625</v>
      </c>
      <c r="U33" s="140">
        <v>106.2785728068625</v>
      </c>
      <c r="V33" s="140">
        <v>106.2785728068625</v>
      </c>
      <c r="W33" s="140">
        <v>106.2785728068625</v>
      </c>
      <c r="X33" s="140">
        <v>106.2785728068625</v>
      </c>
      <c r="Y33" s="140">
        <v>106.2785728068625</v>
      </c>
      <c r="Z33" s="140">
        <v>106.2785728068625</v>
      </c>
      <c r="AA33" s="140">
        <v>106.2785728068625</v>
      </c>
      <c r="AB33" s="140">
        <v>106.2785728068625</v>
      </c>
      <c r="AC33" s="178">
        <v>106.2785728068625</v>
      </c>
      <c r="AD33" s="178">
        <v>100</v>
      </c>
      <c r="AE33" s="178">
        <v>100</v>
      </c>
      <c r="AF33" s="178">
        <v>100</v>
      </c>
    </row>
    <row r="34" spans="1:32">
      <c r="A34" s="180"/>
      <c r="B34" s="155" t="s">
        <v>247</v>
      </c>
      <c r="C34" s="155"/>
      <c r="D34" s="139"/>
      <c r="E34" s="154"/>
      <c r="F34" s="140"/>
      <c r="G34" s="140">
        <v>100</v>
      </c>
      <c r="H34" s="140">
        <v>100</v>
      </c>
      <c r="I34" s="140">
        <v>100</v>
      </c>
      <c r="J34" s="140">
        <v>100</v>
      </c>
      <c r="K34" s="140">
        <v>95.049997743548701</v>
      </c>
      <c r="L34" s="140">
        <v>96.178452464172153</v>
      </c>
      <c r="M34" s="140">
        <v>96.178452464172153</v>
      </c>
      <c r="N34" s="140">
        <v>93.703451335946511</v>
      </c>
      <c r="O34" s="140">
        <v>93.703451335946511</v>
      </c>
      <c r="P34" s="140">
        <v>104.99554130324027</v>
      </c>
      <c r="Q34" s="140">
        <v>104.99554130324027</v>
      </c>
      <c r="R34" s="140">
        <v>104.99554130324027</v>
      </c>
      <c r="S34" s="140">
        <v>104.99554130324027</v>
      </c>
      <c r="T34" s="140">
        <v>104.99554130324027</v>
      </c>
      <c r="U34" s="140">
        <v>104.99554130324027</v>
      </c>
      <c r="V34" s="140">
        <v>104.99554130324027</v>
      </c>
      <c r="W34" s="140">
        <v>104.96149156689104</v>
      </c>
      <c r="X34" s="140">
        <v>107.47054243146593</v>
      </c>
      <c r="Y34" s="140">
        <v>104.99554130324027</v>
      </c>
      <c r="Z34" s="140">
        <v>104.99554130324027</v>
      </c>
      <c r="AA34" s="140">
        <v>104.99554130324027</v>
      </c>
      <c r="AB34" s="140">
        <v>104.99554130324027</v>
      </c>
      <c r="AC34" s="178">
        <v>145.00593725935497</v>
      </c>
      <c r="AD34" s="178">
        <v>107.14337487163206</v>
      </c>
      <c r="AE34" s="178">
        <v>107.14337487163206</v>
      </c>
      <c r="AF34" s="178">
        <v>100</v>
      </c>
    </row>
    <row r="35" spans="1:32">
      <c r="A35" s="141" t="s">
        <v>248</v>
      </c>
      <c r="B35" s="141"/>
      <c r="C35" s="139"/>
      <c r="D35" s="139"/>
      <c r="E35" s="153"/>
      <c r="F35" s="140"/>
      <c r="G35" s="140">
        <v>100.00000000000001</v>
      </c>
      <c r="H35" s="140">
        <v>100.26075436537153</v>
      </c>
      <c r="I35" s="140">
        <v>100.00000000000001</v>
      </c>
      <c r="J35" s="140">
        <v>100.00000000000001</v>
      </c>
      <c r="K35" s="140">
        <v>100.5102533561704</v>
      </c>
      <c r="L35" s="140">
        <v>100.78402451095754</v>
      </c>
      <c r="M35" s="140">
        <v>102.61500473927688</v>
      </c>
      <c r="N35" s="140">
        <v>102.17368635808872</v>
      </c>
      <c r="O35" s="140">
        <v>102.17368635808872</v>
      </c>
      <c r="P35" s="140">
        <v>102.23717386443624</v>
      </c>
      <c r="Q35" s="140">
        <v>102.73316184537796</v>
      </c>
      <c r="R35" s="140">
        <v>104.77457110727237</v>
      </c>
      <c r="S35" s="140">
        <v>108.28445144887202</v>
      </c>
      <c r="T35" s="140">
        <v>109.5816578987202</v>
      </c>
      <c r="U35" s="140">
        <v>110.61310084458002</v>
      </c>
      <c r="V35" s="140">
        <v>110.61310084458002</v>
      </c>
      <c r="W35" s="140">
        <v>112.9014061207515</v>
      </c>
      <c r="X35" s="140">
        <v>115.35164636901477</v>
      </c>
      <c r="Y35" s="140">
        <v>117.67751254872036</v>
      </c>
      <c r="Z35" s="140">
        <v>121.3570456098646</v>
      </c>
      <c r="AA35" s="140">
        <v>122.03080861918257</v>
      </c>
      <c r="AB35" s="140">
        <v>122.98326041657226</v>
      </c>
      <c r="AC35" s="177">
        <v>157.51428172089328</v>
      </c>
      <c r="AD35" s="177">
        <v>112.71267074140718</v>
      </c>
      <c r="AE35" s="177">
        <v>112.27591966982213</v>
      </c>
      <c r="AF35" s="177">
        <v>102.40030841005454</v>
      </c>
    </row>
    <row r="36" spans="1:32">
      <c r="A36" s="141"/>
      <c r="B36" s="156" t="s">
        <v>249</v>
      </c>
      <c r="C36" s="157"/>
      <c r="D36" s="157"/>
      <c r="E36" s="157"/>
      <c r="F36" s="140"/>
      <c r="G36" s="140">
        <v>99.999999999999986</v>
      </c>
      <c r="H36" s="140">
        <v>101.01898169040426</v>
      </c>
      <c r="I36" s="140">
        <v>99.999999999999986</v>
      </c>
      <c r="J36" s="140">
        <v>99.999999999999986</v>
      </c>
      <c r="K36" s="140">
        <v>101.20226847150246</v>
      </c>
      <c r="L36" s="140">
        <v>102.27211746019144</v>
      </c>
      <c r="M36" s="140">
        <v>106.34804422180852</v>
      </c>
      <c r="N36" s="140">
        <v>106.71450783392628</v>
      </c>
      <c r="O36" s="140">
        <v>106.71450783392628</v>
      </c>
      <c r="P36" s="140">
        <v>106.71450783392628</v>
      </c>
      <c r="Q36" s="140">
        <v>106.71450783392628</v>
      </c>
      <c r="R36" s="140">
        <v>114.69197220936817</v>
      </c>
      <c r="S36" s="140">
        <v>119.26730035601246</v>
      </c>
      <c r="T36" s="140">
        <v>117.40845643383162</v>
      </c>
      <c r="U36" s="140">
        <v>121.98378458047588</v>
      </c>
      <c r="V36" s="140">
        <v>121.98378458047588</v>
      </c>
      <c r="W36" s="140">
        <v>127.89715507192048</v>
      </c>
      <c r="X36" s="140">
        <v>127.89733817508734</v>
      </c>
      <c r="Y36" s="140">
        <v>127.89733817508734</v>
      </c>
      <c r="Z36" s="140">
        <v>134.13207101659961</v>
      </c>
      <c r="AA36" s="140">
        <v>136.70163647655554</v>
      </c>
      <c r="AB36" s="140">
        <v>136.70163647655554</v>
      </c>
      <c r="AC36" s="184">
        <v>183.87439828637469</v>
      </c>
      <c r="AD36" s="184">
        <v>117.42342241243801</v>
      </c>
      <c r="AE36" s="184">
        <v>117.42342241243801</v>
      </c>
      <c r="AF36" s="184">
        <v>100</v>
      </c>
    </row>
    <row r="37" spans="1:32">
      <c r="A37" s="185"/>
      <c r="B37" s="158" t="s">
        <v>250</v>
      </c>
      <c r="C37" s="159"/>
      <c r="D37" s="160"/>
      <c r="E37" s="161"/>
      <c r="F37" s="140"/>
      <c r="G37" s="140">
        <v>100.00000000000001</v>
      </c>
      <c r="H37" s="140">
        <v>100.00000000000001</v>
      </c>
      <c r="I37" s="140">
        <v>100.00000000000001</v>
      </c>
      <c r="J37" s="140">
        <v>100.00000000000001</v>
      </c>
      <c r="K37" s="140">
        <v>100.1540374539321</v>
      </c>
      <c r="L37" s="140">
        <v>100.1540374539321</v>
      </c>
      <c r="M37" s="140">
        <v>100.1540374539321</v>
      </c>
      <c r="N37" s="140">
        <v>100.1540374539321</v>
      </c>
      <c r="O37" s="140">
        <v>100.1540374539321</v>
      </c>
      <c r="P37" s="140">
        <v>100.30807490786421</v>
      </c>
      <c r="Q37" s="140">
        <v>100.30807490786421</v>
      </c>
      <c r="R37" s="140">
        <v>100.30807490786421</v>
      </c>
      <c r="S37" s="140">
        <v>106.7382961361248</v>
      </c>
      <c r="T37" s="140">
        <v>104.6981588077505</v>
      </c>
      <c r="U37" s="140">
        <v>104.6981588077505</v>
      </c>
      <c r="V37" s="140">
        <v>104.6981588077505</v>
      </c>
      <c r="W37" s="140">
        <v>104.6981588077505</v>
      </c>
      <c r="X37" s="140">
        <v>104.6981588077505</v>
      </c>
      <c r="Y37" s="140">
        <v>104.6981588077505</v>
      </c>
      <c r="Z37" s="140">
        <v>104.6981588077505</v>
      </c>
      <c r="AA37" s="140">
        <v>104.6981588077505</v>
      </c>
      <c r="AB37" s="140">
        <v>104.6981588077505</v>
      </c>
      <c r="AC37" s="186">
        <v>156.24254522410615</v>
      </c>
      <c r="AD37" s="186">
        <v>106.11347649886262</v>
      </c>
      <c r="AE37" s="186">
        <v>106.11347649886262</v>
      </c>
      <c r="AF37" s="186">
        <v>100</v>
      </c>
    </row>
    <row r="38" spans="1:32">
      <c r="A38" s="141"/>
      <c r="B38" s="162" t="s">
        <v>251</v>
      </c>
      <c r="C38" s="142"/>
      <c r="D38" s="139"/>
      <c r="E38" s="153"/>
      <c r="F38" s="140"/>
      <c r="G38" s="140">
        <v>100.00000000000001</v>
      </c>
      <c r="H38" s="140">
        <v>100.00000000000001</v>
      </c>
      <c r="I38" s="140">
        <v>100.00000000000001</v>
      </c>
      <c r="J38" s="140">
        <v>100.00000000000001</v>
      </c>
      <c r="K38" s="140">
        <v>100.00000000000001</v>
      </c>
      <c r="L38" s="140">
        <v>100.00000000000001</v>
      </c>
      <c r="M38" s="140">
        <v>100.00000000000001</v>
      </c>
      <c r="N38" s="140">
        <v>101.31173833690318</v>
      </c>
      <c r="O38" s="140">
        <v>101.31173833690318</v>
      </c>
      <c r="P38" s="140">
        <v>101.31173833690318</v>
      </c>
      <c r="Q38" s="140">
        <v>101.31173833690318</v>
      </c>
      <c r="R38" s="140">
        <v>101.31173833690318</v>
      </c>
      <c r="S38" s="140">
        <v>102.29549290185231</v>
      </c>
      <c r="T38" s="140">
        <v>102.29549290185231</v>
      </c>
      <c r="U38" s="140">
        <v>102.29549290185231</v>
      </c>
      <c r="V38" s="140">
        <v>102.29549290185231</v>
      </c>
      <c r="W38" s="140">
        <v>107.18053131935284</v>
      </c>
      <c r="X38" s="140">
        <v>112.06556973685336</v>
      </c>
      <c r="Y38" s="140">
        <v>114.50808894560362</v>
      </c>
      <c r="Z38" s="140">
        <v>112.06556973685336</v>
      </c>
      <c r="AA38" s="140">
        <v>112.06556973685336</v>
      </c>
      <c r="AB38" s="140">
        <v>112.06556973685336</v>
      </c>
      <c r="AC38" s="178">
        <v>122.15731537741478</v>
      </c>
      <c r="AD38" s="178">
        <v>104.16228665568406</v>
      </c>
      <c r="AE38" s="178">
        <v>104.69185602500919</v>
      </c>
      <c r="AF38" s="178">
        <v>100</v>
      </c>
    </row>
    <row r="39" spans="1:32">
      <c r="A39" s="141"/>
      <c r="B39" s="162" t="s">
        <v>252</v>
      </c>
      <c r="C39" s="142"/>
      <c r="D39" s="146"/>
      <c r="E39" s="153"/>
      <c r="F39" s="140"/>
      <c r="G39" s="140">
        <v>100</v>
      </c>
      <c r="H39" s="140">
        <v>100</v>
      </c>
      <c r="I39" s="140">
        <v>100</v>
      </c>
      <c r="J39" s="140">
        <v>100</v>
      </c>
      <c r="K39" s="140">
        <v>100</v>
      </c>
      <c r="L39" s="140">
        <v>100</v>
      </c>
      <c r="M39" s="140">
        <v>102.47829145469743</v>
      </c>
      <c r="N39" s="140">
        <v>102.26181773759706</v>
      </c>
      <c r="O39" s="140">
        <v>102.26181773759706</v>
      </c>
      <c r="P39" s="140">
        <v>102.26181773759706</v>
      </c>
      <c r="Q39" s="140">
        <v>102.26181773759706</v>
      </c>
      <c r="R39" s="140">
        <v>102.26181773759706</v>
      </c>
      <c r="S39" s="140">
        <v>104.1974956245686</v>
      </c>
      <c r="T39" s="140">
        <v>106.88992932845453</v>
      </c>
      <c r="U39" s="140">
        <v>104.95425144148298</v>
      </c>
      <c r="V39" s="140">
        <v>104.95425144148298</v>
      </c>
      <c r="W39" s="140">
        <v>104.95425144148298</v>
      </c>
      <c r="X39" s="140">
        <v>104.95425144148298</v>
      </c>
      <c r="Y39" s="140">
        <v>107.53901224268164</v>
      </c>
      <c r="Z39" s="140">
        <v>109.26110912648024</v>
      </c>
      <c r="AA39" s="140">
        <v>109.47763352243004</v>
      </c>
      <c r="AB39" s="140">
        <v>109.47763352243004</v>
      </c>
      <c r="AC39" s="178">
        <v>119.87677991985124</v>
      </c>
      <c r="AD39" s="178">
        <v>101.10573111332945</v>
      </c>
      <c r="AE39" s="178">
        <v>101.10573111332945</v>
      </c>
      <c r="AF39" s="178">
        <v>100</v>
      </c>
    </row>
    <row r="40" spans="1:32">
      <c r="A40" s="141"/>
      <c r="B40" s="156" t="s">
        <v>253</v>
      </c>
      <c r="C40" s="157"/>
      <c r="D40" s="157"/>
      <c r="E40" s="157"/>
      <c r="F40" s="140"/>
      <c r="G40" s="140">
        <v>100</v>
      </c>
      <c r="H40" s="140">
        <v>100</v>
      </c>
      <c r="I40" s="140">
        <v>100</v>
      </c>
      <c r="J40" s="140">
        <v>100</v>
      </c>
      <c r="K40" s="140">
        <v>100</v>
      </c>
      <c r="L40" s="140">
        <v>100</v>
      </c>
      <c r="M40" s="140">
        <v>100</v>
      </c>
      <c r="N40" s="140">
        <v>100</v>
      </c>
      <c r="O40" s="140">
        <v>100</v>
      </c>
      <c r="P40" s="140">
        <v>100</v>
      </c>
      <c r="Q40" s="140">
        <v>100</v>
      </c>
      <c r="R40" s="140">
        <v>100</v>
      </c>
      <c r="S40" s="140">
        <v>100</v>
      </c>
      <c r="T40" s="140">
        <v>108.16217508570423</v>
      </c>
      <c r="U40" s="140">
        <v>108.16217508570423</v>
      </c>
      <c r="V40" s="140">
        <v>108.16217508570423</v>
      </c>
      <c r="W40" s="140">
        <v>108.16217508570423</v>
      </c>
      <c r="X40" s="140">
        <v>121.58363261791922</v>
      </c>
      <c r="Y40" s="140">
        <v>130.5312709727292</v>
      </c>
      <c r="Z40" s="140">
        <v>148.42654768234922</v>
      </c>
      <c r="AA40" s="140">
        <v>148.42654768234922</v>
      </c>
      <c r="AB40" s="140">
        <v>148.42654768234922</v>
      </c>
      <c r="AC40" s="184">
        <v>198.39562548960791</v>
      </c>
      <c r="AD40" s="184">
        <v>115.64703641108454</v>
      </c>
      <c r="AE40" s="184">
        <v>115.64703641108454</v>
      </c>
      <c r="AF40" s="184">
        <v>109.91426156823255</v>
      </c>
    </row>
    <row r="41" spans="1:32">
      <c r="A41" s="141"/>
      <c r="B41" s="156" t="s">
        <v>254</v>
      </c>
      <c r="C41" s="157"/>
      <c r="D41" s="157"/>
      <c r="E41" s="157"/>
      <c r="F41" s="140"/>
      <c r="G41" s="140">
        <v>100.00000000000001</v>
      </c>
      <c r="H41" s="140">
        <v>100.00000000000001</v>
      </c>
      <c r="I41" s="140">
        <v>100.00000000000001</v>
      </c>
      <c r="J41" s="140">
        <v>100.00000000000001</v>
      </c>
      <c r="K41" s="140">
        <v>100.61554178761861</v>
      </c>
      <c r="L41" s="140">
        <v>100.61554178761861</v>
      </c>
      <c r="M41" s="140">
        <v>102.603736718609</v>
      </c>
      <c r="N41" s="140">
        <v>100.28481454777453</v>
      </c>
      <c r="O41" s="140">
        <v>100.28481454777453</v>
      </c>
      <c r="P41" s="140">
        <v>100.44659981550716</v>
      </c>
      <c r="Q41" s="140">
        <v>102.06445249283354</v>
      </c>
      <c r="R41" s="140">
        <v>102.06445249283354</v>
      </c>
      <c r="S41" s="140">
        <v>106.88019914022557</v>
      </c>
      <c r="T41" s="140">
        <v>109.18437838923785</v>
      </c>
      <c r="U41" s="140">
        <v>109.18437838923785</v>
      </c>
      <c r="V41" s="140">
        <v>109.18437838923785</v>
      </c>
      <c r="W41" s="140">
        <v>109.38750717915198</v>
      </c>
      <c r="X41" s="140">
        <v>109.38750717915198</v>
      </c>
      <c r="Y41" s="140">
        <v>111.42651659126521</v>
      </c>
      <c r="Z41" s="140">
        <v>111.42651659126521</v>
      </c>
      <c r="AA41" s="140">
        <v>111.42856839722396</v>
      </c>
      <c r="AB41" s="140">
        <v>114.53535071784695</v>
      </c>
      <c r="AC41" s="184">
        <v>144.29179068140442</v>
      </c>
      <c r="AD41" s="184">
        <v>114.76451498182576</v>
      </c>
      <c r="AE41" s="184">
        <v>112.91837764547583</v>
      </c>
      <c r="AF41" s="184">
        <v>103.20975452450544</v>
      </c>
    </row>
    <row r="42" spans="1:32">
      <c r="A42" s="141" t="s">
        <v>255</v>
      </c>
      <c r="B42" s="141"/>
      <c r="C42" s="139"/>
      <c r="D42" s="146"/>
      <c r="E42" s="153"/>
      <c r="F42" s="140"/>
      <c r="G42" s="140">
        <v>100</v>
      </c>
      <c r="H42" s="140">
        <v>100</v>
      </c>
      <c r="I42" s="140">
        <v>103.08864359325052</v>
      </c>
      <c r="J42" s="140">
        <v>105.29986355070461</v>
      </c>
      <c r="K42" s="140">
        <v>105.29986355070461</v>
      </c>
      <c r="L42" s="140">
        <v>105.29986355070461</v>
      </c>
      <c r="M42" s="140">
        <v>105.29986355070461</v>
      </c>
      <c r="N42" s="140">
        <v>106.89497514940452</v>
      </c>
      <c r="O42" s="140">
        <v>106.89497514940452</v>
      </c>
      <c r="P42" s="140">
        <v>106.89497514940452</v>
      </c>
      <c r="Q42" s="140">
        <v>106.89497514940452</v>
      </c>
      <c r="R42" s="140">
        <v>106.89497514940452</v>
      </c>
      <c r="S42" s="140">
        <v>107.09280617847962</v>
      </c>
      <c r="T42" s="140">
        <v>110.24155213419583</v>
      </c>
      <c r="U42" s="140">
        <v>109.67800871482871</v>
      </c>
      <c r="V42" s="140">
        <v>109.69837775408294</v>
      </c>
      <c r="W42" s="140">
        <v>109.90885782637669</v>
      </c>
      <c r="X42" s="140">
        <v>109.90206814662525</v>
      </c>
      <c r="Y42" s="140">
        <v>109.90206814662525</v>
      </c>
      <c r="Z42" s="140">
        <v>109.90885782637669</v>
      </c>
      <c r="AA42" s="140">
        <v>110.92052010933695</v>
      </c>
      <c r="AB42" s="140">
        <v>110.92052010933695</v>
      </c>
      <c r="AC42" s="177">
        <v>125.50812963041824</v>
      </c>
      <c r="AD42" s="177">
        <v>103.07050626836811</v>
      </c>
      <c r="AE42" s="177">
        <v>101.88004169795211</v>
      </c>
      <c r="AF42" s="177">
        <v>101.33079251261594</v>
      </c>
    </row>
    <row r="43" spans="1:32">
      <c r="A43" s="141"/>
      <c r="B43" s="142" t="s">
        <v>256</v>
      </c>
      <c r="C43" s="143"/>
      <c r="D43" s="146"/>
      <c r="E43" s="153"/>
      <c r="F43" s="140"/>
      <c r="G43" s="140">
        <v>99.999999999999972</v>
      </c>
      <c r="H43" s="140">
        <v>99.999999999999972</v>
      </c>
      <c r="I43" s="140">
        <v>99.999999999999972</v>
      </c>
      <c r="J43" s="140">
        <v>104.86873255821993</v>
      </c>
      <c r="K43" s="140">
        <v>104.86873255821993</v>
      </c>
      <c r="L43" s="140">
        <v>104.86873255821993</v>
      </c>
      <c r="M43" s="140">
        <v>104.86873255821993</v>
      </c>
      <c r="N43" s="140">
        <v>108.38089865838764</v>
      </c>
      <c r="O43" s="140">
        <v>108.38089865838764</v>
      </c>
      <c r="P43" s="140">
        <v>108.38089865838764</v>
      </c>
      <c r="Q43" s="140">
        <v>108.38089865838764</v>
      </c>
      <c r="R43" s="140">
        <v>108.38089865838764</v>
      </c>
      <c r="S43" s="140">
        <v>108.81648914274321</v>
      </c>
      <c r="T43" s="140">
        <v>115.74949546826943</v>
      </c>
      <c r="U43" s="140">
        <v>114.50866812108757</v>
      </c>
      <c r="V43" s="140">
        <v>114.55351730231102</v>
      </c>
      <c r="W43" s="140">
        <v>115.0169588416199</v>
      </c>
      <c r="X43" s="140">
        <v>115.0020091145454</v>
      </c>
      <c r="Y43" s="140">
        <v>115.0020091145454</v>
      </c>
      <c r="Z43" s="140">
        <v>115.0169588416199</v>
      </c>
      <c r="AA43" s="140">
        <v>117.24446817571744</v>
      </c>
      <c r="AB43" s="140">
        <v>117.24446817571744</v>
      </c>
      <c r="AC43" s="178">
        <v>132.47628723803749</v>
      </c>
      <c r="AD43" s="178">
        <v>106.23601360940302</v>
      </c>
      <c r="AE43" s="178">
        <v>103.63239167414477</v>
      </c>
      <c r="AF43" s="178">
        <v>102.81676441421128</v>
      </c>
    </row>
    <row r="44" spans="1:32">
      <c r="A44" s="141"/>
      <c r="B44" s="142" t="s">
        <v>257</v>
      </c>
      <c r="C44" s="139"/>
      <c r="D44" s="146"/>
      <c r="E44" s="154"/>
      <c r="F44" s="140"/>
      <c r="G44" s="140">
        <v>99.999999999999986</v>
      </c>
      <c r="H44" s="140">
        <v>99.999999999999986</v>
      </c>
      <c r="I44" s="140">
        <v>161.82803584211746</v>
      </c>
      <c r="J44" s="140">
        <v>161.82803584211746</v>
      </c>
      <c r="K44" s="140">
        <v>161.82803584211746</v>
      </c>
      <c r="L44" s="140">
        <v>161.82803584211746</v>
      </c>
      <c r="M44" s="140">
        <v>161.82803584211746</v>
      </c>
      <c r="N44" s="140">
        <v>161.82803584211746</v>
      </c>
      <c r="O44" s="140">
        <v>161.82803584211746</v>
      </c>
      <c r="P44" s="140">
        <v>161.82803584211746</v>
      </c>
      <c r="Q44" s="140">
        <v>161.82803584211746</v>
      </c>
      <c r="R44" s="140">
        <v>161.82803584211746</v>
      </c>
      <c r="S44" s="140">
        <v>161.82803584211746</v>
      </c>
      <c r="T44" s="140">
        <v>161.82803584211746</v>
      </c>
      <c r="U44" s="140">
        <v>161.82803584211746</v>
      </c>
      <c r="V44" s="140">
        <v>161.82803584211746</v>
      </c>
      <c r="W44" s="140">
        <v>161.82803584211746</v>
      </c>
      <c r="X44" s="140">
        <v>161.82803584211746</v>
      </c>
      <c r="Y44" s="140">
        <v>161.82803584211746</v>
      </c>
      <c r="Z44" s="140">
        <v>161.82803584211746</v>
      </c>
      <c r="AA44" s="140">
        <v>161.82803584211746</v>
      </c>
      <c r="AB44" s="140">
        <v>161.82803584211746</v>
      </c>
      <c r="AC44" s="178">
        <v>315.36127598500769</v>
      </c>
      <c r="AD44" s="178">
        <v>101.33265196091585</v>
      </c>
      <c r="AE44" s="178">
        <v>101.33265196091585</v>
      </c>
      <c r="AF44" s="178">
        <v>100</v>
      </c>
    </row>
    <row r="45" spans="1:32">
      <c r="A45" s="141"/>
      <c r="B45" s="142" t="s">
        <v>258</v>
      </c>
      <c r="C45" s="139"/>
      <c r="D45" s="146"/>
      <c r="E45" s="163"/>
      <c r="F45" s="140"/>
      <c r="G45" s="140">
        <v>100</v>
      </c>
      <c r="H45" s="140">
        <v>100</v>
      </c>
      <c r="I45" s="140">
        <v>100</v>
      </c>
      <c r="J45" s="140">
        <v>100</v>
      </c>
      <c r="K45" s="140">
        <v>100</v>
      </c>
      <c r="L45" s="140">
        <v>100</v>
      </c>
      <c r="M45" s="140">
        <v>100</v>
      </c>
      <c r="N45" s="140">
        <v>100</v>
      </c>
      <c r="O45" s="140">
        <v>100</v>
      </c>
      <c r="P45" s="140">
        <v>100</v>
      </c>
      <c r="Q45" s="140">
        <v>100</v>
      </c>
      <c r="R45" s="140">
        <v>100</v>
      </c>
      <c r="S45" s="140">
        <v>100</v>
      </c>
      <c r="T45" s="140">
        <v>100</v>
      </c>
      <c r="U45" s="140">
        <v>100</v>
      </c>
      <c r="V45" s="140">
        <v>100</v>
      </c>
      <c r="W45" s="140">
        <v>100</v>
      </c>
      <c r="X45" s="140">
        <v>100</v>
      </c>
      <c r="Y45" s="140">
        <v>100</v>
      </c>
      <c r="Z45" s="140">
        <v>100</v>
      </c>
      <c r="AA45" s="140">
        <v>100</v>
      </c>
      <c r="AB45" s="140">
        <v>100</v>
      </c>
      <c r="AC45" s="178">
        <v>100</v>
      </c>
      <c r="AD45" s="178">
        <v>100</v>
      </c>
      <c r="AE45" s="178">
        <v>100</v>
      </c>
      <c r="AF45" s="178">
        <v>100</v>
      </c>
    </row>
    <row r="46" spans="1:32">
      <c r="A46" s="141" t="s">
        <v>259</v>
      </c>
      <c r="B46" s="141"/>
      <c r="C46" s="139"/>
      <c r="D46" s="146"/>
      <c r="E46" s="164"/>
      <c r="F46" s="140"/>
      <c r="G46" s="140">
        <v>100</v>
      </c>
      <c r="H46" s="140">
        <v>100</v>
      </c>
      <c r="I46" s="140">
        <v>107.27784860847136</v>
      </c>
      <c r="J46" s="140">
        <v>111.57608836365689</v>
      </c>
      <c r="K46" s="140">
        <v>106.76836645717074</v>
      </c>
      <c r="L46" s="140">
        <v>111.31298274712012</v>
      </c>
      <c r="M46" s="140">
        <v>120.70672447967704</v>
      </c>
      <c r="N46" s="140">
        <v>117.55745312188824</v>
      </c>
      <c r="O46" s="140">
        <v>119.01208065547924</v>
      </c>
      <c r="P46" s="140">
        <v>114.43784122788756</v>
      </c>
      <c r="Q46" s="140">
        <v>114.03401929841863</v>
      </c>
      <c r="R46" s="140">
        <v>114.32781106628677</v>
      </c>
      <c r="S46" s="140">
        <v>114.32781106628677</v>
      </c>
      <c r="T46" s="140">
        <v>121.62149067568477</v>
      </c>
      <c r="U46" s="140">
        <v>121.10270314125962</v>
      </c>
      <c r="V46" s="140">
        <v>121.10270314125962</v>
      </c>
      <c r="W46" s="140">
        <v>120.41398220174936</v>
      </c>
      <c r="X46" s="140">
        <v>121.07685693508043</v>
      </c>
      <c r="Y46" s="140">
        <v>113.03008387262767</v>
      </c>
      <c r="Z46" s="140">
        <v>121.94090463560751</v>
      </c>
      <c r="AA46" s="140">
        <v>129.21310964266692</v>
      </c>
      <c r="AB46" s="140">
        <v>129.21310964266692</v>
      </c>
      <c r="AC46" s="177">
        <v>134.07091158814217</v>
      </c>
      <c r="AD46" s="177">
        <v>104.56215070161686</v>
      </c>
      <c r="AE46" s="177">
        <v>104.45591167742323</v>
      </c>
      <c r="AF46" s="177">
        <v>100.00136256752965</v>
      </c>
    </row>
    <row r="47" spans="1:32">
      <c r="A47" s="141"/>
      <c r="B47" s="142" t="s">
        <v>260</v>
      </c>
      <c r="C47" s="139"/>
      <c r="D47" s="146"/>
      <c r="E47" s="165"/>
      <c r="F47" s="140"/>
      <c r="G47" s="140">
        <v>100</v>
      </c>
      <c r="H47" s="140">
        <v>100</v>
      </c>
      <c r="I47" s="140">
        <v>100</v>
      </c>
      <c r="J47" s="140">
        <v>109.10430241344655</v>
      </c>
      <c r="K47" s="140">
        <v>109.10430241344655</v>
      </c>
      <c r="L47" s="140">
        <v>109.10430241344655</v>
      </c>
      <c r="M47" s="140">
        <v>109.10430241344655</v>
      </c>
      <c r="N47" s="140">
        <v>109.10430241344655</v>
      </c>
      <c r="O47" s="140">
        <v>109.10430241344655</v>
      </c>
      <c r="P47" s="140">
        <v>109.10430241344655</v>
      </c>
      <c r="Q47" s="140">
        <v>109.10430241344655</v>
      </c>
      <c r="R47" s="140">
        <v>109.10430241344655</v>
      </c>
      <c r="S47" s="140">
        <v>109.10430241344655</v>
      </c>
      <c r="T47" s="140">
        <v>109.10430241344655</v>
      </c>
      <c r="U47" s="140">
        <v>109.10430241344655</v>
      </c>
      <c r="V47" s="140">
        <v>109.10430241344655</v>
      </c>
      <c r="W47" s="140">
        <v>109.10430241344655</v>
      </c>
      <c r="X47" s="140">
        <v>111.42334825994924</v>
      </c>
      <c r="Y47" s="140">
        <v>109.19024289972864</v>
      </c>
      <c r="Z47" s="140">
        <v>109.20252011205466</v>
      </c>
      <c r="AA47" s="140">
        <v>109.19024289972864</v>
      </c>
      <c r="AB47" s="140">
        <v>109.19024289972864</v>
      </c>
      <c r="AC47" s="178">
        <v>130.87605404683177</v>
      </c>
      <c r="AD47" s="178">
        <v>108.21358520968576</v>
      </c>
      <c r="AE47" s="178">
        <v>108.21358520968576</v>
      </c>
      <c r="AF47" s="178">
        <v>100</v>
      </c>
    </row>
    <row r="48" spans="1:32">
      <c r="A48" s="141"/>
      <c r="B48" s="142" t="s">
        <v>261</v>
      </c>
      <c r="C48" s="139"/>
      <c r="D48" s="146"/>
      <c r="E48" s="165"/>
      <c r="F48" s="140"/>
      <c r="G48" s="140">
        <v>100.00000000000001</v>
      </c>
      <c r="H48" s="140">
        <v>100.00000000000001</v>
      </c>
      <c r="I48" s="140">
        <v>100.00000000000001</v>
      </c>
      <c r="J48" s="140">
        <v>103.65055437900747</v>
      </c>
      <c r="K48" s="140">
        <v>101.13458544549435</v>
      </c>
      <c r="L48" s="140">
        <v>110.91738563111622</v>
      </c>
      <c r="M48" s="140">
        <v>122.69856441106799</v>
      </c>
      <c r="N48" s="140">
        <v>123.75259771768278</v>
      </c>
      <c r="O48" s="140">
        <v>126.88384788221171</v>
      </c>
      <c r="P48" s="140">
        <v>126.88384788221171</v>
      </c>
      <c r="Q48" s="140">
        <v>126.01457554005523</v>
      </c>
      <c r="R48" s="140">
        <v>126.64699552402413</v>
      </c>
      <c r="S48" s="140">
        <v>126.64699552402413</v>
      </c>
      <c r="T48" s="140">
        <v>142.34746519722509</v>
      </c>
      <c r="U48" s="140">
        <v>140.0491584262162</v>
      </c>
      <c r="V48" s="140">
        <v>140.0491584262162</v>
      </c>
      <c r="W48" s="140">
        <v>131.59803934504916</v>
      </c>
      <c r="X48" s="140">
        <v>131.59803934504916</v>
      </c>
      <c r="Y48" s="140">
        <v>131.59803934504916</v>
      </c>
      <c r="Z48" s="140">
        <v>135.23016027246493</v>
      </c>
      <c r="AA48" s="140">
        <v>135.23016027246493</v>
      </c>
      <c r="AB48" s="140">
        <v>135.23016027246493</v>
      </c>
      <c r="AC48" s="178">
        <v>144.21464515696809</v>
      </c>
      <c r="AD48" s="178">
        <v>102.27832721009264</v>
      </c>
      <c r="AE48" s="178">
        <v>102.27832721009264</v>
      </c>
      <c r="AF48" s="178">
        <v>100</v>
      </c>
    </row>
    <row r="49" spans="1:32">
      <c r="A49" s="141"/>
      <c r="B49" s="142" t="s">
        <v>262</v>
      </c>
      <c r="C49" s="139"/>
      <c r="D49" s="146"/>
      <c r="E49" s="165"/>
      <c r="F49" s="140"/>
      <c r="G49" s="140">
        <v>100.00000000000001</v>
      </c>
      <c r="H49" s="140">
        <v>100.00000000000001</v>
      </c>
      <c r="I49" s="140">
        <v>129.15700868403761</v>
      </c>
      <c r="J49" s="140">
        <v>129.15700868403761</v>
      </c>
      <c r="K49" s="140">
        <v>114.5785043420188</v>
      </c>
      <c r="L49" s="140">
        <v>114.5785043420188</v>
      </c>
      <c r="M49" s="140">
        <v>130.28617919512897</v>
      </c>
      <c r="N49" s="140">
        <v>115.70767485311019</v>
      </c>
      <c r="O49" s="140">
        <v>115.70767485311019</v>
      </c>
      <c r="P49" s="140">
        <v>97.382047887207747</v>
      </c>
      <c r="Q49" s="140">
        <v>97.382047887207747</v>
      </c>
      <c r="R49" s="140">
        <v>97.382047887207747</v>
      </c>
      <c r="S49" s="140">
        <v>97.382047887207747</v>
      </c>
      <c r="T49" s="140">
        <v>97.382047887207747</v>
      </c>
      <c r="U49" s="140">
        <v>99.581067085905005</v>
      </c>
      <c r="V49" s="140">
        <v>99.581067085905005</v>
      </c>
      <c r="W49" s="140">
        <v>112.55039937458984</v>
      </c>
      <c r="X49" s="140">
        <v>112.55039937458984</v>
      </c>
      <c r="Y49" s="140">
        <v>82.870112456039976</v>
      </c>
      <c r="Z49" s="140">
        <v>111.79537840866739</v>
      </c>
      <c r="AA49" s="140">
        <v>140.9438365555863</v>
      </c>
      <c r="AB49" s="140">
        <v>140.9438365555863</v>
      </c>
      <c r="AC49" s="178">
        <v>118.85081170765271</v>
      </c>
      <c r="AD49" s="178">
        <v>105.39226511308458</v>
      </c>
      <c r="AE49" s="178">
        <v>104.90623972062474</v>
      </c>
      <c r="AF49" s="178">
        <v>100.00615816357603</v>
      </c>
    </row>
    <row r="50" spans="1:32">
      <c r="A50" s="141" t="s">
        <v>263</v>
      </c>
      <c r="B50" s="141"/>
      <c r="C50" s="139"/>
      <c r="D50" s="146"/>
      <c r="E50" s="164"/>
      <c r="F50" s="140"/>
      <c r="G50" s="140">
        <v>100.00000000000001</v>
      </c>
      <c r="H50" s="140">
        <v>100.00000000000001</v>
      </c>
      <c r="I50" s="140">
        <v>100.00000000000001</v>
      </c>
      <c r="J50" s="140">
        <v>100.00000000000001</v>
      </c>
      <c r="K50" s="140">
        <v>100.00000000000001</v>
      </c>
      <c r="L50" s="140">
        <v>100.00000000000001</v>
      </c>
      <c r="M50" s="140">
        <v>100.00000000000001</v>
      </c>
      <c r="N50" s="140">
        <v>100.00000000000001</v>
      </c>
      <c r="O50" s="140">
        <v>100.00000000000001</v>
      </c>
      <c r="P50" s="140">
        <v>100.00000000000001</v>
      </c>
      <c r="Q50" s="140">
        <v>100.00000000000001</v>
      </c>
      <c r="R50" s="140">
        <v>100.00000000000001</v>
      </c>
      <c r="S50" s="140">
        <v>100.00000000000001</v>
      </c>
      <c r="T50" s="140">
        <v>100.00000000000001</v>
      </c>
      <c r="U50" s="140">
        <v>100.00000000000001</v>
      </c>
      <c r="V50" s="140">
        <v>100.00000000000001</v>
      </c>
      <c r="W50" s="140">
        <v>100.00000000000001</v>
      </c>
      <c r="X50" s="140">
        <v>100.00000000000001</v>
      </c>
      <c r="Y50" s="140">
        <v>100.00000000000001</v>
      </c>
      <c r="Z50" s="140">
        <v>100.00000000000001</v>
      </c>
      <c r="AA50" s="140">
        <v>100.00000000000001</v>
      </c>
      <c r="AB50" s="140">
        <v>100.00000000000001</v>
      </c>
      <c r="AC50" s="177">
        <v>100.26363417012733</v>
      </c>
      <c r="AD50" s="177">
        <v>100.26363417012732</v>
      </c>
      <c r="AE50" s="177">
        <v>100.26363417012732</v>
      </c>
      <c r="AF50" s="177">
        <v>100</v>
      </c>
    </row>
    <row r="51" spans="1:32">
      <c r="A51" s="141"/>
      <c r="B51" s="142" t="s">
        <v>264</v>
      </c>
      <c r="C51" s="139"/>
      <c r="D51" s="146"/>
      <c r="E51" s="165"/>
      <c r="F51" s="140"/>
      <c r="G51" s="140">
        <v>100.00000000000001</v>
      </c>
      <c r="H51" s="140">
        <v>100.00000000000001</v>
      </c>
      <c r="I51" s="140">
        <v>100.00000000000001</v>
      </c>
      <c r="J51" s="140">
        <v>100.00000000000001</v>
      </c>
      <c r="K51" s="140">
        <v>100.00000000000001</v>
      </c>
      <c r="L51" s="140">
        <v>100.00000000000001</v>
      </c>
      <c r="M51" s="140">
        <v>100.00000000000001</v>
      </c>
      <c r="N51" s="140">
        <v>100.00000000000001</v>
      </c>
      <c r="O51" s="140">
        <v>100.00000000000001</v>
      </c>
      <c r="P51" s="140">
        <v>100.00000000000001</v>
      </c>
      <c r="Q51" s="140">
        <v>100.00000000000001</v>
      </c>
      <c r="R51" s="140">
        <v>100.00000000000001</v>
      </c>
      <c r="S51" s="140">
        <v>100.00000000000001</v>
      </c>
      <c r="T51" s="140">
        <v>100.00000000000001</v>
      </c>
      <c r="U51" s="140">
        <v>100.00000000000001</v>
      </c>
      <c r="V51" s="140">
        <v>100.00000000000001</v>
      </c>
      <c r="W51" s="140">
        <v>100.00000000000001</v>
      </c>
      <c r="X51" s="140">
        <v>100.00000000000001</v>
      </c>
      <c r="Y51" s="140">
        <v>100.00000000000001</v>
      </c>
      <c r="Z51" s="140">
        <v>100.00000000000001</v>
      </c>
      <c r="AA51" s="140">
        <v>100.00000000000001</v>
      </c>
      <c r="AB51" s="140">
        <v>100.00000000000001</v>
      </c>
      <c r="AC51" s="178">
        <v>100.26363417012733</v>
      </c>
      <c r="AD51" s="178">
        <v>100.26363417012732</v>
      </c>
      <c r="AE51" s="178">
        <v>100.26363417012732</v>
      </c>
      <c r="AF51" s="178">
        <v>100</v>
      </c>
    </row>
    <row r="52" spans="1:32">
      <c r="A52" s="141" t="s">
        <v>265</v>
      </c>
      <c r="B52" s="141"/>
      <c r="C52" s="139"/>
      <c r="D52" s="139"/>
      <c r="E52" s="166"/>
      <c r="F52" s="140"/>
      <c r="G52" s="140">
        <v>100</v>
      </c>
      <c r="H52" s="140">
        <v>100</v>
      </c>
      <c r="I52" s="140">
        <v>100</v>
      </c>
      <c r="J52" s="140">
        <v>100</v>
      </c>
      <c r="K52" s="140">
        <v>100</v>
      </c>
      <c r="L52" s="140">
        <v>100</v>
      </c>
      <c r="M52" s="140">
        <v>100.09431813523176</v>
      </c>
      <c r="N52" s="140">
        <v>100.03910607534335</v>
      </c>
      <c r="O52" s="140">
        <v>100.03910607534335</v>
      </c>
      <c r="P52" s="140">
        <v>100.03910607534335</v>
      </c>
      <c r="Q52" s="140">
        <v>100.03910607534335</v>
      </c>
      <c r="R52" s="140">
        <v>99.988316480339876</v>
      </c>
      <c r="S52" s="140">
        <v>101.42820395105718</v>
      </c>
      <c r="T52" s="140">
        <v>102.46873010739408</v>
      </c>
      <c r="U52" s="140">
        <v>102.33329118738479</v>
      </c>
      <c r="V52" s="140">
        <v>102.33329118738479</v>
      </c>
      <c r="W52" s="140">
        <v>102.33329118738479</v>
      </c>
      <c r="X52" s="140">
        <v>102.33329118738479</v>
      </c>
      <c r="Y52" s="140">
        <v>102.33329118738479</v>
      </c>
      <c r="Z52" s="140">
        <v>102.33329118738479</v>
      </c>
      <c r="AA52" s="140">
        <v>104.19045830649958</v>
      </c>
      <c r="AB52" s="140">
        <v>104.19045830649958</v>
      </c>
      <c r="AC52" s="177">
        <v>103.47573046158656</v>
      </c>
      <c r="AD52" s="177">
        <v>100</v>
      </c>
      <c r="AE52" s="177">
        <v>100</v>
      </c>
      <c r="AF52" s="177">
        <v>100</v>
      </c>
    </row>
    <row r="53" spans="1:32">
      <c r="A53" s="141"/>
      <c r="B53" s="156" t="s">
        <v>266</v>
      </c>
      <c r="C53" s="157"/>
      <c r="D53" s="157"/>
      <c r="E53" s="157"/>
      <c r="F53" s="140"/>
      <c r="G53" s="140">
        <v>100.00000000000001</v>
      </c>
      <c r="H53" s="140">
        <v>100.00000000000001</v>
      </c>
      <c r="I53" s="140">
        <v>100.00000000000001</v>
      </c>
      <c r="J53" s="140">
        <v>100.00000000000001</v>
      </c>
      <c r="K53" s="140">
        <v>100.00000000000001</v>
      </c>
      <c r="L53" s="140">
        <v>100.00000000000001</v>
      </c>
      <c r="M53" s="140">
        <v>100.22306562982942</v>
      </c>
      <c r="N53" s="140">
        <v>100.29268577305777</v>
      </c>
      <c r="O53" s="140">
        <v>100.29268577305777</v>
      </c>
      <c r="P53" s="140">
        <v>100.29268577305777</v>
      </c>
      <c r="Q53" s="140">
        <v>100.29268577305777</v>
      </c>
      <c r="R53" s="140">
        <v>100.29268577305777</v>
      </c>
      <c r="S53" s="140">
        <v>100.29268577305777</v>
      </c>
      <c r="T53" s="140">
        <v>100.29268577305777</v>
      </c>
      <c r="U53" s="140">
        <v>100.29268577305777</v>
      </c>
      <c r="V53" s="140">
        <v>100.29268577305777</v>
      </c>
      <c r="W53" s="140">
        <v>100.29268577305777</v>
      </c>
      <c r="X53" s="140">
        <v>100.29268577305777</v>
      </c>
      <c r="Y53" s="140">
        <v>100.29268577305777</v>
      </c>
      <c r="Z53" s="140">
        <v>100.29268577305777</v>
      </c>
      <c r="AA53" s="140">
        <v>100.29268577305777</v>
      </c>
      <c r="AB53" s="140">
        <v>100.29268577305777</v>
      </c>
      <c r="AC53" s="184">
        <v>100.51213173885583</v>
      </c>
      <c r="AD53" s="184">
        <v>100</v>
      </c>
      <c r="AE53" s="184">
        <v>100</v>
      </c>
      <c r="AF53" s="184">
        <v>100</v>
      </c>
    </row>
    <row r="54" spans="1:32">
      <c r="A54" s="141"/>
      <c r="B54" s="142" t="s">
        <v>267</v>
      </c>
      <c r="C54" s="139"/>
      <c r="D54" s="146"/>
      <c r="E54" s="153"/>
      <c r="F54" s="140"/>
      <c r="G54" s="140">
        <v>100</v>
      </c>
      <c r="H54" s="140">
        <v>100</v>
      </c>
      <c r="I54" s="140">
        <v>100</v>
      </c>
      <c r="J54" s="140">
        <v>100</v>
      </c>
      <c r="K54" s="140">
        <v>100</v>
      </c>
      <c r="L54" s="140">
        <v>100</v>
      </c>
      <c r="M54" s="140">
        <v>100</v>
      </c>
      <c r="N54" s="140">
        <v>99.253314208843818</v>
      </c>
      <c r="O54" s="140">
        <v>99.253314208843818</v>
      </c>
      <c r="P54" s="140">
        <v>99.253314208843818</v>
      </c>
      <c r="Q54" s="140">
        <v>99.253314208843818</v>
      </c>
      <c r="R54" s="140">
        <v>98.805302734150118</v>
      </c>
      <c r="S54" s="140">
        <v>98.805302734150118</v>
      </c>
      <c r="T54" s="140">
        <v>101.63313790734826</v>
      </c>
      <c r="U54" s="140">
        <v>100.4384406414984</v>
      </c>
      <c r="V54" s="140">
        <v>100.4384406414984</v>
      </c>
      <c r="W54" s="140">
        <v>100.4384406414984</v>
      </c>
      <c r="X54" s="140">
        <v>100.4384406414984</v>
      </c>
      <c r="Y54" s="140">
        <v>100.4384406414984</v>
      </c>
      <c r="Z54" s="140">
        <v>100.4384406414984</v>
      </c>
      <c r="AA54" s="140">
        <v>100.4384406414984</v>
      </c>
      <c r="AB54" s="140">
        <v>100.4384406414984</v>
      </c>
      <c r="AC54" s="178">
        <v>109.69734445183489</v>
      </c>
      <c r="AD54" s="178">
        <v>100</v>
      </c>
      <c r="AE54" s="178">
        <v>100</v>
      </c>
      <c r="AF54" s="178">
        <v>100</v>
      </c>
    </row>
    <row r="55" spans="1:32">
      <c r="A55" s="141"/>
      <c r="B55" s="142" t="s">
        <v>268</v>
      </c>
      <c r="C55" s="139"/>
      <c r="D55" s="146"/>
      <c r="E55" s="153"/>
      <c r="F55" s="140"/>
      <c r="G55" s="140">
        <v>100</v>
      </c>
      <c r="H55" s="140">
        <v>100</v>
      </c>
      <c r="I55" s="140">
        <v>100</v>
      </c>
      <c r="J55" s="140">
        <v>100</v>
      </c>
      <c r="K55" s="140">
        <v>100</v>
      </c>
      <c r="L55" s="140">
        <v>100</v>
      </c>
      <c r="M55" s="140">
        <v>100</v>
      </c>
      <c r="N55" s="140">
        <v>100</v>
      </c>
      <c r="O55" s="140">
        <v>100</v>
      </c>
      <c r="P55" s="140">
        <v>100</v>
      </c>
      <c r="Q55" s="140">
        <v>100</v>
      </c>
      <c r="R55" s="140">
        <v>100</v>
      </c>
      <c r="S55" s="140">
        <v>103.10450086389184</v>
      </c>
      <c r="T55" s="140">
        <v>104.65675129583776</v>
      </c>
      <c r="U55" s="140">
        <v>104.65675129583776</v>
      </c>
      <c r="V55" s="140">
        <v>104.65675129583776</v>
      </c>
      <c r="W55" s="140">
        <v>104.65675129583776</v>
      </c>
      <c r="X55" s="140">
        <v>104.65675129583776</v>
      </c>
      <c r="Y55" s="140">
        <v>104.65675129583776</v>
      </c>
      <c r="Z55" s="140">
        <v>104.65675129583776</v>
      </c>
      <c r="AA55" s="140">
        <v>108.66093706933511</v>
      </c>
      <c r="AB55" s="140">
        <v>108.66093706933511</v>
      </c>
      <c r="AC55" s="178">
        <v>104.65675129583774</v>
      </c>
      <c r="AD55" s="178">
        <v>100</v>
      </c>
      <c r="AE55" s="178">
        <v>100</v>
      </c>
      <c r="AF55" s="178">
        <v>100</v>
      </c>
    </row>
    <row r="56" spans="1:32">
      <c r="A56" s="141" t="s">
        <v>269</v>
      </c>
      <c r="B56" s="141"/>
      <c r="C56" s="139"/>
      <c r="D56" s="146"/>
      <c r="E56" s="153"/>
      <c r="F56" s="140"/>
      <c r="G56" s="140">
        <v>100</v>
      </c>
      <c r="H56" s="140">
        <v>100</v>
      </c>
      <c r="I56" s="140">
        <v>100</v>
      </c>
      <c r="J56" s="140">
        <v>100</v>
      </c>
      <c r="K56" s="140">
        <v>100</v>
      </c>
      <c r="L56" s="140">
        <v>100</v>
      </c>
      <c r="M56" s="140">
        <v>100</v>
      </c>
      <c r="N56" s="140">
        <v>100</v>
      </c>
      <c r="O56" s="140">
        <v>128.57142857142858</v>
      </c>
      <c r="P56" s="140">
        <v>128.57142857142858</v>
      </c>
      <c r="Q56" s="140">
        <v>128.57142857142858</v>
      </c>
      <c r="R56" s="140">
        <v>128.57142857142858</v>
      </c>
      <c r="S56" s="140">
        <v>128.57142857142858</v>
      </c>
      <c r="T56" s="140">
        <v>128.57142857142858</v>
      </c>
      <c r="U56" s="140">
        <v>128.57142857142858</v>
      </c>
      <c r="V56" s="140">
        <v>128.57142857142858</v>
      </c>
      <c r="W56" s="140">
        <v>128.57142857142858</v>
      </c>
      <c r="X56" s="140">
        <v>128.57142857142858</v>
      </c>
      <c r="Y56" s="140">
        <v>128.57142857142858</v>
      </c>
      <c r="Z56" s="140">
        <v>128.57142857142858</v>
      </c>
      <c r="AA56" s="140">
        <v>152.38095238095238</v>
      </c>
      <c r="AB56" s="140">
        <v>152.38095238095238</v>
      </c>
      <c r="AC56" s="177">
        <v>219.04761904761907</v>
      </c>
      <c r="AD56" s="177">
        <v>116.94915254237289</v>
      </c>
      <c r="AE56" s="177">
        <v>116.94915254237289</v>
      </c>
      <c r="AF56" s="177">
        <v>100</v>
      </c>
    </row>
    <row r="57" spans="1:32">
      <c r="A57" s="141"/>
      <c r="B57" s="142" t="s">
        <v>270</v>
      </c>
      <c r="C57" s="139"/>
      <c r="D57" s="146"/>
      <c r="E57" s="153"/>
      <c r="F57" s="140"/>
      <c r="G57" s="140">
        <v>100</v>
      </c>
      <c r="H57" s="140">
        <v>100</v>
      </c>
      <c r="I57" s="140">
        <v>100</v>
      </c>
      <c r="J57" s="140">
        <v>100</v>
      </c>
      <c r="K57" s="140">
        <v>100</v>
      </c>
      <c r="L57" s="140">
        <v>100</v>
      </c>
      <c r="M57" s="140">
        <v>100</v>
      </c>
      <c r="N57" s="140">
        <v>100</v>
      </c>
      <c r="O57" s="140">
        <v>128.57142857142858</v>
      </c>
      <c r="P57" s="140">
        <v>128.57142857142858</v>
      </c>
      <c r="Q57" s="140">
        <v>128.57142857142858</v>
      </c>
      <c r="R57" s="140">
        <v>128.57142857142858</v>
      </c>
      <c r="S57" s="140">
        <v>128.57142857142858</v>
      </c>
      <c r="T57" s="140">
        <v>128.57142857142858</v>
      </c>
      <c r="U57" s="140">
        <v>128.57142857142858</v>
      </c>
      <c r="V57" s="140">
        <v>128.57142857142858</v>
      </c>
      <c r="W57" s="140">
        <v>128.57142857142858</v>
      </c>
      <c r="X57" s="140">
        <v>128.57142857142858</v>
      </c>
      <c r="Y57" s="140">
        <v>128.57142857142858</v>
      </c>
      <c r="Z57" s="140">
        <v>128.57142857142858</v>
      </c>
      <c r="AA57" s="140">
        <v>152.38095238095238</v>
      </c>
      <c r="AB57" s="140">
        <v>152.38095238095238</v>
      </c>
      <c r="AC57" s="178">
        <v>219.04761904761907</v>
      </c>
      <c r="AD57" s="178">
        <v>116.94915254237289</v>
      </c>
      <c r="AE57" s="178">
        <v>116.94915254237289</v>
      </c>
      <c r="AF57" s="178">
        <v>100</v>
      </c>
    </row>
    <row r="58" spans="1:32">
      <c r="A58" s="141" t="s">
        <v>271</v>
      </c>
      <c r="B58" s="141"/>
      <c r="C58" s="139"/>
      <c r="D58" s="146"/>
      <c r="E58" s="153"/>
      <c r="F58" s="140"/>
      <c r="G58" s="140">
        <v>100</v>
      </c>
      <c r="H58" s="140">
        <v>100</v>
      </c>
      <c r="I58" s="140">
        <v>100</v>
      </c>
      <c r="J58" s="140">
        <v>100</v>
      </c>
      <c r="K58" s="140">
        <v>100</v>
      </c>
      <c r="L58" s="140">
        <v>102.63515992172829</v>
      </c>
      <c r="M58" s="140">
        <v>102.63515992172829</v>
      </c>
      <c r="N58" s="140">
        <v>102.63515992172829</v>
      </c>
      <c r="O58" s="140">
        <v>102.77788596851848</v>
      </c>
      <c r="P58" s="140">
        <v>102.77788596851848</v>
      </c>
      <c r="Q58" s="140">
        <v>113.31852565543164</v>
      </c>
      <c r="R58" s="140">
        <v>113.31852565543164</v>
      </c>
      <c r="S58" s="140">
        <v>113.31852565543164</v>
      </c>
      <c r="T58" s="140">
        <v>113.31852565543164</v>
      </c>
      <c r="U58" s="140">
        <v>115.45941635728435</v>
      </c>
      <c r="V58" s="140">
        <v>115.45941635728435</v>
      </c>
      <c r="W58" s="140">
        <v>115.45941635728435</v>
      </c>
      <c r="X58" s="140">
        <v>115.45941635728435</v>
      </c>
      <c r="Y58" s="140">
        <v>115.45941635728435</v>
      </c>
      <c r="Z58" s="140">
        <v>115.45941635728435</v>
      </c>
      <c r="AA58" s="140">
        <v>115.45941635728435</v>
      </c>
      <c r="AB58" s="140">
        <v>115.45941635728435</v>
      </c>
      <c r="AC58" s="177">
        <v>209.63030529930654</v>
      </c>
      <c r="AD58" s="177">
        <v>120.12562272762341</v>
      </c>
      <c r="AE58" s="177">
        <v>120.12562272762341</v>
      </c>
      <c r="AF58" s="177">
        <v>102.41827567939883</v>
      </c>
    </row>
    <row r="59" spans="1:32">
      <c r="A59" s="141"/>
      <c r="B59" s="142" t="s">
        <v>272</v>
      </c>
      <c r="C59" s="139"/>
      <c r="D59" s="146"/>
      <c r="E59" s="153"/>
      <c r="F59" s="140"/>
      <c r="G59" s="140">
        <v>100</v>
      </c>
      <c r="H59" s="140">
        <v>100</v>
      </c>
      <c r="I59" s="140">
        <v>100</v>
      </c>
      <c r="J59" s="140">
        <v>100</v>
      </c>
      <c r="K59" s="140">
        <v>100</v>
      </c>
      <c r="L59" s="140">
        <v>106.49004355698257</v>
      </c>
      <c r="M59" s="140">
        <v>106.49004355698257</v>
      </c>
      <c r="N59" s="140">
        <v>106.49004355698257</v>
      </c>
      <c r="O59" s="140">
        <v>106.84155856476119</v>
      </c>
      <c r="P59" s="140">
        <v>106.84155856476119</v>
      </c>
      <c r="Q59" s="140">
        <v>132.8017327926915</v>
      </c>
      <c r="R59" s="140">
        <v>132.8017327926915</v>
      </c>
      <c r="S59" s="140">
        <v>132.8017327926915</v>
      </c>
      <c r="T59" s="140">
        <v>132.8017327926915</v>
      </c>
      <c r="U59" s="140">
        <v>138.07445790937066</v>
      </c>
      <c r="V59" s="140">
        <v>138.07445790937066</v>
      </c>
      <c r="W59" s="140">
        <v>138.07445790937066</v>
      </c>
      <c r="X59" s="140">
        <v>138.07445790937066</v>
      </c>
      <c r="Y59" s="140">
        <v>138.07445790937066</v>
      </c>
      <c r="Z59" s="140">
        <v>138.07445790937066</v>
      </c>
      <c r="AA59" s="140">
        <v>138.07445790937066</v>
      </c>
      <c r="AB59" s="140">
        <v>138.07445790937066</v>
      </c>
      <c r="AC59" s="178">
        <v>187.14651443256514</v>
      </c>
      <c r="AD59" s="178">
        <v>115.80793550835847</v>
      </c>
      <c r="AE59" s="178">
        <v>115.80793550835847</v>
      </c>
      <c r="AF59" s="178">
        <v>100</v>
      </c>
    </row>
    <row r="60" spans="1:32">
      <c r="A60" s="141"/>
      <c r="B60" s="142" t="s">
        <v>273</v>
      </c>
      <c r="C60" s="139"/>
      <c r="D60" s="146"/>
      <c r="E60" s="165"/>
      <c r="F60" s="140"/>
      <c r="G60" s="140">
        <v>100</v>
      </c>
      <c r="H60" s="140">
        <v>100</v>
      </c>
      <c r="I60" s="140">
        <v>100</v>
      </c>
      <c r="J60" s="140">
        <v>100</v>
      </c>
      <c r="K60" s="140">
        <v>100</v>
      </c>
      <c r="L60" s="140">
        <v>100</v>
      </c>
      <c r="M60" s="140">
        <v>100</v>
      </c>
      <c r="N60" s="140">
        <v>100</v>
      </c>
      <c r="O60" s="140">
        <v>100</v>
      </c>
      <c r="P60" s="140">
        <v>100</v>
      </c>
      <c r="Q60" s="140">
        <v>100</v>
      </c>
      <c r="R60" s="140">
        <v>100</v>
      </c>
      <c r="S60" s="140">
        <v>100</v>
      </c>
      <c r="T60" s="140">
        <v>100</v>
      </c>
      <c r="U60" s="140">
        <v>100</v>
      </c>
      <c r="V60" s="140">
        <v>100</v>
      </c>
      <c r="W60" s="140">
        <v>100</v>
      </c>
      <c r="X60" s="140">
        <v>100</v>
      </c>
      <c r="Y60" s="140">
        <v>100</v>
      </c>
      <c r="Z60" s="140">
        <v>100</v>
      </c>
      <c r="AA60" s="140">
        <v>100</v>
      </c>
      <c r="AB60" s="140">
        <v>100</v>
      </c>
      <c r="AC60" s="178">
        <v>225.00000000000006</v>
      </c>
      <c r="AD60" s="178">
        <v>122.72727272727275</v>
      </c>
      <c r="AE60" s="178">
        <v>122.72727272727275</v>
      </c>
      <c r="AF60" s="178">
        <v>103.84615384615385</v>
      </c>
    </row>
    <row r="61" spans="1:32">
      <c r="A61" s="141" t="s">
        <v>274</v>
      </c>
      <c r="B61" s="141"/>
      <c r="C61" s="139"/>
      <c r="D61" s="146"/>
      <c r="E61" s="164"/>
      <c r="F61" s="140"/>
      <c r="G61" s="140">
        <v>99.999999999999986</v>
      </c>
      <c r="H61" s="140">
        <v>102.66766279869972</v>
      </c>
      <c r="I61" s="140">
        <v>102.66766279869972</v>
      </c>
      <c r="J61" s="140">
        <v>102.66766279869972</v>
      </c>
      <c r="K61" s="140">
        <v>102.66766279869972</v>
      </c>
      <c r="L61" s="140">
        <v>102.66766279869972</v>
      </c>
      <c r="M61" s="140">
        <v>103.66290135046476</v>
      </c>
      <c r="N61" s="140">
        <v>102.63679898458696</v>
      </c>
      <c r="O61" s="140">
        <v>102.63679898458696</v>
      </c>
      <c r="P61" s="140">
        <v>102.63679898458696</v>
      </c>
      <c r="Q61" s="140">
        <v>102.19596033646278</v>
      </c>
      <c r="R61" s="140">
        <v>102.19596033646278</v>
      </c>
      <c r="S61" s="140">
        <v>102.19596033646278</v>
      </c>
      <c r="T61" s="140">
        <v>106.06340152232085</v>
      </c>
      <c r="U61" s="140">
        <v>105.92806818422751</v>
      </c>
      <c r="V61" s="140">
        <v>105.91656407322874</v>
      </c>
      <c r="W61" s="140">
        <v>110.45493607096078</v>
      </c>
      <c r="X61" s="140">
        <v>110.59108519917768</v>
      </c>
      <c r="Y61" s="140">
        <v>110.97288726370218</v>
      </c>
      <c r="Z61" s="140">
        <v>112.68913337656717</v>
      </c>
      <c r="AA61" s="140">
        <v>112.49573478574138</v>
      </c>
      <c r="AB61" s="140">
        <v>112.49573478574138</v>
      </c>
      <c r="AC61" s="177">
        <v>149.79996117347667</v>
      </c>
      <c r="AD61" s="177">
        <v>111.28728790678417</v>
      </c>
      <c r="AE61" s="177">
        <v>111.55582858302544</v>
      </c>
      <c r="AF61" s="177">
        <v>101.15872627670504</v>
      </c>
    </row>
    <row r="62" spans="1:32">
      <c r="A62" s="141"/>
      <c r="B62" s="142" t="s">
        <v>275</v>
      </c>
      <c r="C62" s="139"/>
      <c r="D62" s="146"/>
      <c r="E62" s="165"/>
      <c r="F62" s="140"/>
      <c r="G62" s="140">
        <v>99.999999999999972</v>
      </c>
      <c r="H62" s="140">
        <v>102.92839791544746</v>
      </c>
      <c r="I62" s="140">
        <v>102.92839791544746</v>
      </c>
      <c r="J62" s="140">
        <v>102.92839791544746</v>
      </c>
      <c r="K62" s="140">
        <v>102.92839791544746</v>
      </c>
      <c r="L62" s="140">
        <v>102.92839791544746</v>
      </c>
      <c r="M62" s="140">
        <v>104.02091024563487</v>
      </c>
      <c r="N62" s="140">
        <v>102.72259692673421</v>
      </c>
      <c r="O62" s="140">
        <v>102.72259692673421</v>
      </c>
      <c r="P62" s="140">
        <v>102.72259692673421</v>
      </c>
      <c r="Q62" s="140">
        <v>102.23867108016741</v>
      </c>
      <c r="R62" s="140">
        <v>102.23867108016741</v>
      </c>
      <c r="S62" s="140">
        <v>102.23867108016741</v>
      </c>
      <c r="T62" s="140">
        <v>105.79173552214483</v>
      </c>
      <c r="U62" s="140">
        <v>105.64317481748748</v>
      </c>
      <c r="V62" s="140">
        <v>105.64317481748748</v>
      </c>
      <c r="W62" s="140">
        <v>110.61249496150165</v>
      </c>
      <c r="X62" s="140">
        <v>110.76195119092267</v>
      </c>
      <c r="Y62" s="140">
        <v>111.17888714952917</v>
      </c>
      <c r="Z62" s="140">
        <v>113.06287771301359</v>
      </c>
      <c r="AA62" s="140">
        <v>112.85275962505821</v>
      </c>
      <c r="AB62" s="140">
        <v>112.85275962505821</v>
      </c>
      <c r="AC62" s="178">
        <v>152.48086775496941</v>
      </c>
      <c r="AD62" s="178">
        <v>112.2292018116221</v>
      </c>
      <c r="AE62" s="178">
        <v>112.52379180349989</v>
      </c>
      <c r="AF62" s="178">
        <v>101.20831744784722</v>
      </c>
    </row>
    <row r="63" spans="1:32">
      <c r="A63" s="141"/>
      <c r="B63" s="142" t="s">
        <v>276</v>
      </c>
      <c r="C63" s="139"/>
      <c r="D63" s="146"/>
      <c r="E63" s="163"/>
      <c r="F63" s="167"/>
      <c r="G63" s="167">
        <v>100.00000000000001</v>
      </c>
      <c r="H63" s="167">
        <v>100.00000000000001</v>
      </c>
      <c r="I63" s="167">
        <v>100.00000000000001</v>
      </c>
      <c r="J63" s="167">
        <v>100.00000000000001</v>
      </c>
      <c r="K63" s="167">
        <v>100.00000000000001</v>
      </c>
      <c r="L63" s="167">
        <v>100.00000000000001</v>
      </c>
      <c r="M63" s="167">
        <v>100.00000000000001</v>
      </c>
      <c r="N63" s="167">
        <v>102.23001209653353</v>
      </c>
      <c r="O63" s="167">
        <v>102.23001209653353</v>
      </c>
      <c r="P63" s="167">
        <v>102.23001209653353</v>
      </c>
      <c r="Q63" s="167">
        <v>102.23001209653353</v>
      </c>
      <c r="R63" s="167">
        <v>102.23001209653353</v>
      </c>
      <c r="S63" s="167">
        <v>102.23001209653353</v>
      </c>
      <c r="T63" s="167">
        <v>111.21095892301166</v>
      </c>
      <c r="U63" s="167">
        <v>111.21095892301166</v>
      </c>
      <c r="V63" s="167">
        <v>111.04715224877656</v>
      </c>
      <c r="W63" s="167">
        <v>111.21095892301166</v>
      </c>
      <c r="X63" s="167">
        <v>111.21095892301166</v>
      </c>
      <c r="Y63" s="167">
        <v>111.23927653693589</v>
      </c>
      <c r="Z63" s="167">
        <v>111.23927653693589</v>
      </c>
      <c r="AA63" s="167">
        <v>111.21095892301166</v>
      </c>
      <c r="AB63" s="167">
        <v>111.21095892301166</v>
      </c>
      <c r="AC63" s="178">
        <v>128.36147392721375</v>
      </c>
      <c r="AD63" s="178">
        <v>100.64216535892277</v>
      </c>
      <c r="AE63" s="178">
        <v>100.64216535892277</v>
      </c>
      <c r="AF63" s="178">
        <v>100.64216535892277</v>
      </c>
    </row>
    <row r="64" spans="1:32" ht="13.5" thickBot="1">
      <c r="A64" s="187"/>
      <c r="B64" s="168" t="s">
        <v>277</v>
      </c>
      <c r="C64" s="169"/>
      <c r="D64" s="170"/>
      <c r="E64" s="171"/>
      <c r="F64" s="172"/>
      <c r="G64" s="172">
        <v>100</v>
      </c>
      <c r="H64" s="172">
        <v>100</v>
      </c>
      <c r="I64" s="172">
        <v>100</v>
      </c>
      <c r="J64" s="172">
        <v>100</v>
      </c>
      <c r="K64" s="172">
        <v>100</v>
      </c>
      <c r="L64" s="172">
        <v>100</v>
      </c>
      <c r="M64" s="172">
        <v>100</v>
      </c>
      <c r="N64" s="172">
        <v>100</v>
      </c>
      <c r="O64" s="172">
        <v>100</v>
      </c>
      <c r="P64" s="172">
        <v>100</v>
      </c>
      <c r="Q64" s="172">
        <v>100</v>
      </c>
      <c r="R64" s="172">
        <v>100</v>
      </c>
      <c r="S64" s="172">
        <v>100</v>
      </c>
      <c r="T64" s="172">
        <v>100</v>
      </c>
      <c r="U64" s="172">
        <v>100</v>
      </c>
      <c r="V64" s="172">
        <v>100</v>
      </c>
      <c r="W64" s="172">
        <v>100</v>
      </c>
      <c r="X64" s="172">
        <v>100</v>
      </c>
      <c r="Y64" s="172">
        <v>100</v>
      </c>
      <c r="Z64" s="172">
        <v>100</v>
      </c>
      <c r="AA64" s="172">
        <v>100</v>
      </c>
      <c r="AB64" s="172">
        <v>100</v>
      </c>
      <c r="AC64" s="188">
        <v>100</v>
      </c>
      <c r="AD64" s="188">
        <v>100</v>
      </c>
      <c r="AE64" s="188">
        <v>100</v>
      </c>
      <c r="AF64" s="188">
        <v>100</v>
      </c>
    </row>
  </sheetData>
  <mergeCells count="3">
    <mergeCell ref="C1:AC1"/>
    <mergeCell ref="AC2:AF2"/>
    <mergeCell ref="A3:F4"/>
  </mergeCells>
  <conditionalFormatting sqref="C23:E64 C6:E16 C19:E20 A6:B64 AC6:AE16 AC19:AE20 AC23:AE64">
    <cfRule type="cellIs" dxfId="1" priority="2" stopIfTrue="1" operator="lessThan">
      <formula>0.001</formula>
    </cfRule>
  </conditionalFormatting>
  <conditionalFormatting sqref="AF6:AF16 AF19:AF20 AF23:AF64">
    <cfRule type="cellIs" dxfId="0" priority="1" stopIfTrue="1" operator="lessThan">
      <formula>0.001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Q15"/>
  <sheetViews>
    <sheetView workbookViewId="0">
      <selection activeCell="O19" sqref="O19"/>
    </sheetView>
  </sheetViews>
  <sheetFormatPr defaultRowHeight="12.75"/>
  <cols>
    <col min="3" max="3" width="11.28515625" customWidth="1"/>
    <col min="4" max="4" width="12.5703125" customWidth="1"/>
    <col min="7" max="7" width="11.5703125" customWidth="1"/>
    <col min="8" max="8" width="11" customWidth="1"/>
    <col min="10" max="10" width="11.85546875" customWidth="1"/>
    <col min="11" max="11" width="10.5703125" customWidth="1"/>
    <col min="13" max="13" width="11.5703125" customWidth="1"/>
    <col min="14" max="17" width="11.85546875" customWidth="1"/>
  </cols>
  <sheetData>
    <row r="1" spans="1:17">
      <c r="A1" s="298" t="s">
        <v>278</v>
      </c>
      <c r="B1" s="298"/>
      <c r="C1" s="298"/>
      <c r="D1" s="298"/>
      <c r="E1" s="298"/>
      <c r="F1" s="298"/>
      <c r="G1" s="298"/>
      <c r="H1" s="298"/>
      <c r="I1" s="298"/>
      <c r="J1" s="298"/>
      <c r="K1" s="298"/>
      <c r="L1" s="298"/>
      <c r="M1" s="298"/>
      <c r="N1" s="298"/>
      <c r="O1" s="298"/>
      <c r="P1" s="298"/>
      <c r="Q1" s="298"/>
    </row>
    <row r="2" spans="1:17">
      <c r="A2" s="189"/>
      <c r="B2" s="189"/>
      <c r="C2" s="299" t="s">
        <v>279</v>
      </c>
      <c r="D2" s="299"/>
      <c r="E2" s="299"/>
      <c r="F2" s="299"/>
      <c r="G2" s="299"/>
      <c r="H2" s="299"/>
      <c r="I2" s="299"/>
      <c r="J2" s="299"/>
      <c r="K2" s="299"/>
      <c r="L2" s="299"/>
      <c r="M2" s="299"/>
      <c r="N2" s="299"/>
      <c r="O2" s="299"/>
      <c r="P2" s="299"/>
      <c r="Q2" s="299"/>
    </row>
    <row r="3" spans="1:17" ht="15.75" thickBot="1">
      <c r="A3" s="190" t="s">
        <v>280</v>
      </c>
      <c r="B3" s="190"/>
      <c r="C3" s="191"/>
      <c r="D3" s="191"/>
      <c r="E3" s="191"/>
      <c r="F3" s="191"/>
      <c r="G3" s="300"/>
      <c r="H3" s="300"/>
      <c r="I3" s="300"/>
      <c r="J3" s="300"/>
      <c r="K3" s="300"/>
      <c r="L3" s="300"/>
      <c r="M3" s="300"/>
      <c r="N3" s="300"/>
      <c r="O3" s="300"/>
      <c r="P3" s="300"/>
      <c r="Q3" s="300"/>
    </row>
    <row r="4" spans="1:17" ht="13.5" thickBot="1">
      <c r="A4" s="301" t="s">
        <v>281</v>
      </c>
      <c r="B4" s="301"/>
      <c r="C4" s="303" t="s">
        <v>282</v>
      </c>
      <c r="D4" s="303"/>
      <c r="E4" s="303" t="s">
        <v>283</v>
      </c>
      <c r="F4" s="303"/>
      <c r="G4" s="303" t="s">
        <v>284</v>
      </c>
      <c r="H4" s="303"/>
      <c r="I4" s="192"/>
      <c r="J4" s="303" t="s">
        <v>285</v>
      </c>
      <c r="K4" s="303"/>
      <c r="L4" s="304" t="s">
        <v>286</v>
      </c>
      <c r="M4" s="304"/>
      <c r="N4" s="304" t="s">
        <v>287</v>
      </c>
      <c r="O4" s="304"/>
      <c r="P4" s="303" t="s">
        <v>85</v>
      </c>
      <c r="Q4" s="303"/>
    </row>
    <row r="5" spans="1:17" ht="13.5" thickBot="1">
      <c r="A5" s="302"/>
      <c r="B5" s="302"/>
      <c r="C5" s="193" t="s">
        <v>288</v>
      </c>
      <c r="D5" s="193" t="s">
        <v>289</v>
      </c>
      <c r="E5" s="193" t="s">
        <v>288</v>
      </c>
      <c r="F5" s="193" t="s">
        <v>289</v>
      </c>
      <c r="G5" s="193" t="s">
        <v>288</v>
      </c>
      <c r="H5" s="193" t="s">
        <v>289</v>
      </c>
      <c r="I5" s="193"/>
      <c r="J5" s="193" t="s">
        <v>288</v>
      </c>
      <c r="K5" s="193" t="s">
        <v>289</v>
      </c>
      <c r="L5" s="193" t="s">
        <v>288</v>
      </c>
      <c r="M5" s="193" t="s">
        <v>289</v>
      </c>
      <c r="N5" s="193" t="s">
        <v>288</v>
      </c>
      <c r="O5" s="193" t="s">
        <v>289</v>
      </c>
      <c r="P5" s="193" t="s">
        <v>288</v>
      </c>
      <c r="Q5" s="193" t="s">
        <v>289</v>
      </c>
    </row>
    <row r="6" spans="1:17">
      <c r="A6" s="194"/>
      <c r="B6" s="194"/>
      <c r="C6" s="195"/>
      <c r="D6" s="195"/>
      <c r="E6" s="195"/>
      <c r="F6" s="195"/>
      <c r="G6" s="195"/>
      <c r="H6" s="195"/>
      <c r="I6" s="195"/>
      <c r="J6" s="195"/>
      <c r="K6" s="195"/>
      <c r="L6" s="195"/>
      <c r="M6" s="195"/>
      <c r="N6" s="195"/>
      <c r="O6" s="195"/>
      <c r="P6" s="195"/>
      <c r="Q6" s="195"/>
    </row>
    <row r="7" spans="1:17" ht="36">
      <c r="A7" s="307" t="s">
        <v>290</v>
      </c>
      <c r="B7" s="196" t="s">
        <v>291</v>
      </c>
      <c r="C7" s="197">
        <v>19545000</v>
      </c>
      <c r="D7" s="197">
        <v>22552500</v>
      </c>
      <c r="E7" s="197"/>
      <c r="F7" s="197"/>
      <c r="G7" s="197">
        <v>2272100</v>
      </c>
      <c r="H7" s="198">
        <v>2158010</v>
      </c>
      <c r="I7" s="197"/>
      <c r="J7" s="197">
        <v>31912650</v>
      </c>
      <c r="K7" s="197">
        <v>26020000</v>
      </c>
      <c r="L7" s="197">
        <v>816800</v>
      </c>
      <c r="M7" s="197">
        <v>1768100</v>
      </c>
      <c r="N7" s="198">
        <v>1963100</v>
      </c>
      <c r="O7" s="197">
        <v>1690000</v>
      </c>
      <c r="P7" s="199">
        <v>56509650</v>
      </c>
      <c r="Q7" s="199">
        <f>D7+H7+K7+M7+O7</f>
        <v>54188610</v>
      </c>
    </row>
    <row r="8" spans="1:17" ht="24">
      <c r="A8" s="307"/>
      <c r="B8" s="196" t="s">
        <v>292</v>
      </c>
      <c r="C8" s="197">
        <v>559684100</v>
      </c>
      <c r="D8" s="197">
        <v>519642939</v>
      </c>
      <c r="E8" s="197">
        <v>0</v>
      </c>
      <c r="F8" s="197">
        <v>0</v>
      </c>
      <c r="G8" s="197">
        <v>54427186</v>
      </c>
      <c r="H8" s="198">
        <v>49267578.399999999</v>
      </c>
      <c r="I8" s="197"/>
      <c r="J8" s="197">
        <v>43618052.399999999</v>
      </c>
      <c r="K8" s="197">
        <v>35800441</v>
      </c>
      <c r="L8" s="197">
        <v>5474598.5</v>
      </c>
      <c r="M8" s="197">
        <v>12684303.5</v>
      </c>
      <c r="N8" s="198">
        <v>35515403.200000003</v>
      </c>
      <c r="O8" s="197">
        <v>41589347.799999997</v>
      </c>
      <c r="P8" s="199">
        <v>698719340.10000002</v>
      </c>
      <c r="Q8" s="199">
        <f t="shared" ref="Q8:Q14" si="0">D8+H8+K8+M8+O8</f>
        <v>658984609.69999993</v>
      </c>
    </row>
    <row r="9" spans="1:17" ht="36">
      <c r="A9" s="307" t="s">
        <v>293</v>
      </c>
      <c r="B9" s="196" t="s">
        <v>294</v>
      </c>
      <c r="C9" s="197">
        <v>29753640</v>
      </c>
      <c r="D9" s="197">
        <v>30410770</v>
      </c>
      <c r="E9" s="197"/>
      <c r="F9" s="197"/>
      <c r="G9" s="197">
        <v>6432170</v>
      </c>
      <c r="H9" s="198">
        <v>6338300</v>
      </c>
      <c r="I9" s="197"/>
      <c r="J9" s="197">
        <v>591430</v>
      </c>
      <c r="K9" s="197">
        <v>1552650</v>
      </c>
      <c r="L9" s="197">
        <v>445000</v>
      </c>
      <c r="M9" s="197">
        <v>230000</v>
      </c>
      <c r="N9" s="198">
        <v>8344630</v>
      </c>
      <c r="O9" s="197">
        <v>8396550</v>
      </c>
      <c r="P9" s="199">
        <v>45566870</v>
      </c>
      <c r="Q9" s="199">
        <f t="shared" si="0"/>
        <v>46928270</v>
      </c>
    </row>
    <row r="10" spans="1:17" ht="24">
      <c r="A10" s="307"/>
      <c r="B10" s="196" t="s">
        <v>295</v>
      </c>
      <c r="C10" s="197">
        <v>657782400</v>
      </c>
      <c r="D10" s="197">
        <v>508199479</v>
      </c>
      <c r="E10" s="197">
        <v>0</v>
      </c>
      <c r="F10" s="197">
        <v>0</v>
      </c>
      <c r="G10" s="197">
        <v>56417780</v>
      </c>
      <c r="H10" s="198">
        <v>49049171.600000001</v>
      </c>
      <c r="I10" s="197"/>
      <c r="J10" s="197">
        <v>25888057.5</v>
      </c>
      <c r="K10" s="197">
        <v>36096971.100000001</v>
      </c>
      <c r="L10" s="197">
        <v>5267393.2</v>
      </c>
      <c r="M10" s="197">
        <v>12587682</v>
      </c>
      <c r="N10" s="198">
        <v>29128353.5</v>
      </c>
      <c r="O10" s="197">
        <v>39650691.899999999</v>
      </c>
      <c r="P10" s="199">
        <v>774483984.20000005</v>
      </c>
      <c r="Q10" s="199">
        <f t="shared" si="0"/>
        <v>645583995.60000002</v>
      </c>
    </row>
    <row r="11" spans="1:17">
      <c r="A11" s="305" t="s">
        <v>296</v>
      </c>
      <c r="B11" s="305"/>
      <c r="C11" s="197">
        <v>75183567.299999997</v>
      </c>
      <c r="D11" s="197">
        <v>92474132.799999997</v>
      </c>
      <c r="E11" s="197"/>
      <c r="F11" s="197"/>
      <c r="G11" s="197">
        <v>16008591.6</v>
      </c>
      <c r="H11" s="198">
        <v>18736008.699999999</v>
      </c>
      <c r="I11" s="197"/>
      <c r="J11" s="197">
        <v>27860514.300000001</v>
      </c>
      <c r="K11" s="197">
        <v>29129124</v>
      </c>
      <c r="L11" s="197">
        <v>1405781.6</v>
      </c>
      <c r="M11" s="197">
        <v>2793759.8</v>
      </c>
      <c r="N11" s="198">
        <v>6011130.2000000002</v>
      </c>
      <c r="O11" s="197">
        <v>5886135.5</v>
      </c>
      <c r="P11" s="199">
        <v>126469584.99999999</v>
      </c>
      <c r="Q11" s="199">
        <f t="shared" si="0"/>
        <v>149019160.80000001</v>
      </c>
    </row>
    <row r="12" spans="1:17">
      <c r="A12" s="308" t="s">
        <v>297</v>
      </c>
      <c r="B12" s="308"/>
      <c r="C12" s="197">
        <v>271198.59999999998</v>
      </c>
      <c r="D12" s="197">
        <v>1911007</v>
      </c>
      <c r="E12" s="197"/>
      <c r="F12" s="197"/>
      <c r="G12" s="197">
        <v>15985322.9</v>
      </c>
      <c r="H12" s="198">
        <v>115846.7</v>
      </c>
      <c r="I12" s="197"/>
      <c r="J12" s="197">
        <v>92109.9</v>
      </c>
      <c r="K12" s="197">
        <v>639570.5</v>
      </c>
      <c r="L12" s="197">
        <v>43468.5</v>
      </c>
      <c r="M12" s="197">
        <v>17267.400000000001</v>
      </c>
      <c r="N12" s="198">
        <v>185140.1</v>
      </c>
      <c r="O12" s="197">
        <v>353659.3</v>
      </c>
      <c r="P12" s="199">
        <v>16577240</v>
      </c>
      <c r="Q12" s="199">
        <f t="shared" si="0"/>
        <v>3037350.9</v>
      </c>
    </row>
    <row r="13" spans="1:17">
      <c r="A13" s="308" t="s">
        <v>298</v>
      </c>
      <c r="B13" s="308"/>
      <c r="C13" s="197">
        <v>174627.20000000001</v>
      </c>
      <c r="D13" s="197">
        <v>465172.1</v>
      </c>
      <c r="E13" s="197"/>
      <c r="F13" s="197"/>
      <c r="G13" s="197">
        <v>14316</v>
      </c>
      <c r="H13" s="198">
        <v>10680.6</v>
      </c>
      <c r="I13" s="197"/>
      <c r="J13" s="197">
        <v>45077.8</v>
      </c>
      <c r="K13" s="197">
        <v>58693.2</v>
      </c>
      <c r="L13" s="197">
        <v>0</v>
      </c>
      <c r="M13" s="197">
        <v>9880.2000000000007</v>
      </c>
      <c r="N13" s="198">
        <v>0</v>
      </c>
      <c r="O13" s="197">
        <v>450119.3</v>
      </c>
      <c r="P13" s="199">
        <v>234021</v>
      </c>
      <c r="Q13" s="199">
        <f t="shared" si="0"/>
        <v>994545.39999999991</v>
      </c>
    </row>
    <row r="14" spans="1:17">
      <c r="A14" s="305" t="s">
        <v>299</v>
      </c>
      <c r="B14" s="305"/>
      <c r="C14" s="197">
        <v>27616300.600000001</v>
      </c>
      <c r="D14" s="197">
        <v>30088943.199999999</v>
      </c>
      <c r="E14" s="197"/>
      <c r="F14" s="197"/>
      <c r="G14" s="197">
        <v>6323965.5</v>
      </c>
      <c r="H14" s="198">
        <v>7307605.7999999998</v>
      </c>
      <c r="I14" s="197"/>
      <c r="J14" s="197">
        <v>10077161.4</v>
      </c>
      <c r="K14" s="197">
        <v>11722357.300000001</v>
      </c>
      <c r="L14" s="197">
        <v>503206.40000000002</v>
      </c>
      <c r="M14" s="197">
        <v>597848.30000000005</v>
      </c>
      <c r="N14" s="198">
        <v>3106436.5</v>
      </c>
      <c r="O14" s="197">
        <v>2888422.4</v>
      </c>
      <c r="P14" s="199">
        <v>47627070.399999999</v>
      </c>
      <c r="Q14" s="199">
        <f t="shared" si="0"/>
        <v>52605176.999999993</v>
      </c>
    </row>
    <row r="15" spans="1:17" ht="13.5" thickBot="1">
      <c r="A15" s="306" t="s">
        <v>300</v>
      </c>
      <c r="B15" s="306"/>
      <c r="C15" s="200">
        <v>8011487.7999999998</v>
      </c>
      <c r="D15" s="200">
        <v>7162949.4000000004</v>
      </c>
      <c r="E15" s="200"/>
      <c r="F15" s="200"/>
      <c r="G15" s="200">
        <v>212609.6</v>
      </c>
      <c r="H15" s="201">
        <v>156679.79999999999</v>
      </c>
      <c r="I15" s="200"/>
      <c r="J15" s="200">
        <v>2908786.8</v>
      </c>
      <c r="K15" s="200">
        <v>2456724.5</v>
      </c>
      <c r="L15" s="200">
        <v>395271</v>
      </c>
      <c r="M15" s="200">
        <v>127515.1</v>
      </c>
      <c r="N15" s="201">
        <v>323992.3</v>
      </c>
      <c r="O15" s="200">
        <v>318749.09999999998</v>
      </c>
      <c r="P15" s="202">
        <v>11852147.5</v>
      </c>
      <c r="Q15" s="202">
        <f>D15+H15+K15+M15+O15</f>
        <v>10222617.899999999</v>
      </c>
    </row>
  </sheetData>
  <mergeCells count="18">
    <mergeCell ref="A14:B14"/>
    <mergeCell ref="A15:B15"/>
    <mergeCell ref="P4:Q4"/>
    <mergeCell ref="A7:A8"/>
    <mergeCell ref="A9:A10"/>
    <mergeCell ref="A11:B11"/>
    <mergeCell ref="A12:B12"/>
    <mergeCell ref="A13:B13"/>
    <mergeCell ref="A1:Q1"/>
    <mergeCell ref="C2:Q2"/>
    <mergeCell ref="G3:Q3"/>
    <mergeCell ref="A4:B5"/>
    <mergeCell ref="C4:D4"/>
    <mergeCell ref="E4:F4"/>
    <mergeCell ref="G4:H4"/>
    <mergeCell ref="J4:K4"/>
    <mergeCell ref="L4:M4"/>
    <mergeCell ref="N4:O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NVVR</vt:lpstr>
      <vt:lpstr>negdsen tosov</vt:lpstr>
      <vt:lpstr>tovlorson tosov</vt:lpstr>
      <vt:lpstr>tosviin orlogo zarlaga</vt:lpstr>
      <vt:lpstr>tatvariin orlogo</vt:lpstr>
      <vt:lpstr>or avlaga_oron nutag</vt:lpstr>
      <vt:lpstr>Industry</vt:lpstr>
      <vt:lpstr>une</vt:lpstr>
      <vt:lpstr>bank</vt:lpstr>
      <vt:lpstr>zasag</vt:lpstr>
      <vt:lpstr>daatgal</vt:lpstr>
      <vt:lpstr>daatgal 1</vt:lpstr>
      <vt:lpstr>teever</vt:lpstr>
      <vt:lpstr>eruulmend gemt hereg</vt:lpstr>
      <vt:lpstr>'or avlaga_oron nutag'!Print_Titles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Electronics</dc:creator>
  <cp:lastModifiedBy>batdavaa</cp:lastModifiedBy>
  <cp:lastPrinted>2014-07-18T02:54:08Z</cp:lastPrinted>
  <dcterms:created xsi:type="dcterms:W3CDTF">1998-06-05T18:00:41Z</dcterms:created>
  <dcterms:modified xsi:type="dcterms:W3CDTF">2015-01-15T02:56:39Z</dcterms:modified>
</cp:coreProperties>
</file>