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15" yWindow="-15" windowWidth="7680" windowHeight="8295" tabRatio="877" firstSheet="2" activeTab="12"/>
  </bookViews>
  <sheets>
    <sheet name="NVVR" sheetId="38" r:id="rId1"/>
    <sheet name="negdsen tosov" sheetId="47" r:id="rId2"/>
    <sheet name="tovlorson tosov" sheetId="46" r:id="rId3"/>
    <sheet name="tosviin orlogo zarlaga" sheetId="51" r:id="rId4"/>
    <sheet name="tatvariin orlogo" sheetId="45" r:id="rId5"/>
    <sheet name="or avlaga_oron nutag" sheetId="49" r:id="rId6"/>
    <sheet name="Industry" sheetId="26" r:id="rId7"/>
    <sheet name="une" sheetId="52" r:id="rId8"/>
    <sheet name="bank" sheetId="53" r:id="rId9"/>
    <sheet name="daatgal" sheetId="54" r:id="rId10"/>
    <sheet name="daatgal 2" sheetId="55" r:id="rId11"/>
    <sheet name="hun am" sheetId="56" r:id="rId12"/>
    <sheet name="eruul mend" sheetId="57" r:id="rId13"/>
  </sheets>
  <externalReferences>
    <externalReference r:id="rId14"/>
  </externalReferences>
  <definedNames>
    <definedName name="_xlnm.Print_Titles" localSheetId="5">'or avlaga_oron nutag'!$A:$A</definedName>
  </definedNames>
  <calcPr calcId="124519"/>
</workbook>
</file>

<file path=xl/calcChain.xml><?xml version="1.0" encoding="utf-8"?>
<calcChain xmlns="http://schemas.openxmlformats.org/spreadsheetml/2006/main">
  <c r="D30" i="56"/>
  <c r="D29"/>
  <c r="D28"/>
  <c r="D27"/>
  <c r="D26"/>
  <c r="D25"/>
  <c r="D24"/>
  <c r="D23"/>
  <c r="D22"/>
  <c r="D21"/>
  <c r="D20"/>
  <c r="D19"/>
  <c r="D18"/>
  <c r="D17"/>
  <c r="D16"/>
  <c r="D15"/>
  <c r="D14"/>
  <c r="D13"/>
  <c r="D12"/>
  <c r="D11"/>
  <c r="D10"/>
  <c r="D9"/>
  <c r="D8"/>
  <c r="D7"/>
  <c r="D6"/>
  <c r="J32" i="55"/>
  <c r="I32"/>
  <c r="H32"/>
  <c r="J31"/>
  <c r="I31"/>
  <c r="H31"/>
  <c r="J30"/>
  <c r="I30"/>
  <c r="H30"/>
  <c r="J29"/>
  <c r="I29"/>
  <c r="H29"/>
  <c r="J28"/>
  <c r="I28"/>
  <c r="H28"/>
  <c r="J27"/>
  <c r="I27"/>
  <c r="H27"/>
  <c r="J26"/>
  <c r="I26"/>
  <c r="H26"/>
  <c r="J25"/>
  <c r="I25"/>
  <c r="H25"/>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G8"/>
  <c r="J8" s="1"/>
  <c r="F8"/>
  <c r="I8" s="1"/>
  <c r="B31" i="54"/>
  <c r="B30"/>
  <c r="B29"/>
  <c r="B28"/>
  <c r="B27"/>
  <c r="B26"/>
  <c r="B25"/>
  <c r="B24"/>
  <c r="B23"/>
  <c r="B22"/>
  <c r="B21"/>
  <c r="B20"/>
  <c r="B19"/>
  <c r="B18"/>
  <c r="B17"/>
  <c r="B16"/>
  <c r="B15"/>
  <c r="B14"/>
  <c r="B13"/>
  <c r="B12"/>
  <c r="B11"/>
  <c r="B10"/>
  <c r="B8"/>
  <c r="D7"/>
  <c r="C7"/>
  <c r="B7"/>
  <c r="R17" i="53"/>
  <c r="R16"/>
  <c r="R15"/>
  <c r="R14"/>
  <c r="R13"/>
  <c r="R12"/>
  <c r="R11"/>
  <c r="R10"/>
  <c r="R9"/>
  <c r="H8" i="55" l="1"/>
  <c r="H116" i="47" l="1"/>
  <c r="G116"/>
  <c r="O31" i="51" l="1"/>
  <c r="N31"/>
  <c r="K31"/>
  <c r="H31"/>
  <c r="E31"/>
  <c r="O30"/>
  <c r="N30"/>
  <c r="K30"/>
  <c r="H30"/>
  <c r="E30"/>
  <c r="O29"/>
  <c r="N29"/>
  <c r="K29"/>
  <c r="H29"/>
  <c r="E29"/>
  <c r="O28"/>
  <c r="N28"/>
  <c r="K28"/>
  <c r="H28"/>
  <c r="E28"/>
  <c r="O27"/>
  <c r="N27"/>
  <c r="K27"/>
  <c r="H27"/>
  <c r="E27"/>
  <c r="O26"/>
  <c r="N26"/>
  <c r="K26"/>
  <c r="H26"/>
  <c r="E26"/>
  <c r="O25"/>
  <c r="N25"/>
  <c r="K25"/>
  <c r="H25"/>
  <c r="E25"/>
  <c r="O24"/>
  <c r="N24"/>
  <c r="K24"/>
  <c r="H24"/>
  <c r="E24"/>
  <c r="O23"/>
  <c r="N23"/>
  <c r="K23"/>
  <c r="H23"/>
  <c r="E23"/>
  <c r="O22"/>
  <c r="N22"/>
  <c r="K22"/>
  <c r="H22"/>
  <c r="E22"/>
  <c r="O21"/>
  <c r="N21"/>
  <c r="K21"/>
  <c r="H21"/>
  <c r="E21"/>
  <c r="O20"/>
  <c r="N20"/>
  <c r="K20"/>
  <c r="H20"/>
  <c r="E20"/>
  <c r="O19"/>
  <c r="N19"/>
  <c r="K19"/>
  <c r="H19"/>
  <c r="E19"/>
  <c r="O18"/>
  <c r="N18"/>
  <c r="K18"/>
  <c r="H18"/>
  <c r="E18"/>
  <c r="O17"/>
  <c r="N17"/>
  <c r="K17"/>
  <c r="H17"/>
  <c r="E17"/>
  <c r="O16"/>
  <c r="N16"/>
  <c r="K16"/>
  <c r="H16"/>
  <c r="E16"/>
  <c r="O15"/>
  <c r="N15"/>
  <c r="K15"/>
  <c r="H15"/>
  <c r="E15"/>
  <c r="O14"/>
  <c r="N14"/>
  <c r="K14"/>
  <c r="H14"/>
  <c r="E14"/>
  <c r="O13"/>
  <c r="N13"/>
  <c r="K13"/>
  <c r="H13"/>
  <c r="E13"/>
  <c r="O12"/>
  <c r="N12"/>
  <c r="K12"/>
  <c r="H12"/>
  <c r="E12"/>
  <c r="O11"/>
  <c r="N11"/>
  <c r="K11"/>
  <c r="H11"/>
  <c r="E11"/>
  <c r="O10"/>
  <c r="N10"/>
  <c r="K10"/>
  <c r="H10"/>
  <c r="E10"/>
  <c r="O9"/>
  <c r="N9"/>
  <c r="K9"/>
  <c r="H9"/>
  <c r="E9"/>
  <c r="O8"/>
  <c r="N8"/>
  <c r="K8"/>
  <c r="H8"/>
  <c r="E8"/>
  <c r="O7"/>
  <c r="N7"/>
  <c r="K7"/>
  <c r="H7"/>
  <c r="E7"/>
  <c r="I18" i="26"/>
  <c r="F18"/>
  <c r="I17"/>
  <c r="F17"/>
  <c r="I16"/>
  <c r="F16"/>
  <c r="I15"/>
  <c r="F15"/>
  <c r="I14"/>
  <c r="F14"/>
  <c r="I13"/>
  <c r="F13"/>
  <c r="C33" i="49" l="1"/>
  <c r="H19" i="26" l="1"/>
  <c r="G19"/>
  <c r="E19"/>
  <c r="C24" s="1"/>
  <c r="D19"/>
  <c r="AZ33" i="49"/>
  <c r="AY33"/>
  <c r="AX33"/>
  <c r="AW33"/>
  <c r="AV33"/>
  <c r="AU33"/>
  <c r="AT33"/>
  <c r="AS33"/>
  <c r="AR33"/>
  <c r="AQ33"/>
  <c r="AP33"/>
  <c r="AO33"/>
  <c r="AN33"/>
  <c r="AM33"/>
  <c r="AL33"/>
  <c r="AJ33"/>
  <c r="AI33"/>
  <c r="AH33"/>
  <c r="AG33"/>
  <c r="AF33"/>
  <c r="AE33"/>
  <c r="AD33"/>
  <c r="AC33"/>
  <c r="AB33"/>
  <c r="AA33"/>
  <c r="Z33"/>
  <c r="Y33"/>
  <c r="X33"/>
  <c r="W33"/>
  <c r="V33"/>
  <c r="U33"/>
  <c r="T33"/>
  <c r="S33"/>
  <c r="R33"/>
  <c r="Q33"/>
  <c r="P33"/>
  <c r="O33"/>
  <c r="N33"/>
  <c r="M33"/>
  <c r="L33"/>
  <c r="K33"/>
  <c r="J33"/>
  <c r="I33"/>
  <c r="H33"/>
  <c r="G33"/>
  <c r="F33"/>
  <c r="E33"/>
  <c r="D33"/>
  <c r="B33"/>
  <c r="BQ32"/>
  <c r="BP32"/>
  <c r="BO32"/>
  <c r="BN32"/>
  <c r="BM32"/>
  <c r="BL32"/>
  <c r="BK32"/>
  <c r="BJ32"/>
  <c r="BI32"/>
  <c r="BH32"/>
  <c r="BG32"/>
  <c r="BF32"/>
  <c r="BE32"/>
  <c r="BD32"/>
  <c r="BR32" s="1"/>
  <c r="BB32"/>
  <c r="BA32"/>
  <c r="AK32"/>
  <c r="BQ31"/>
  <c r="BP31"/>
  <c r="BO31"/>
  <c r="BN31"/>
  <c r="BM31"/>
  <c r="BL31"/>
  <c r="BK31"/>
  <c r="BJ31"/>
  <c r="BI31"/>
  <c r="BH31"/>
  <c r="BG31"/>
  <c r="BF31"/>
  <c r="BE31"/>
  <c r="BD31"/>
  <c r="BB31"/>
  <c r="BA31"/>
  <c r="AK31"/>
  <c r="BR31" l="1"/>
  <c r="AK33"/>
  <c r="I19" i="26"/>
  <c r="D23"/>
  <c r="F19"/>
  <c r="C23"/>
  <c r="BQ30" i="49"/>
  <c r="BP30"/>
  <c r="BO30"/>
  <c r="BN30"/>
  <c r="BM30"/>
  <c r="BL30"/>
  <c r="BK30"/>
  <c r="BJ30"/>
  <c r="BI30"/>
  <c r="BH30"/>
  <c r="BG30"/>
  <c r="BF30"/>
  <c r="BE30"/>
  <c r="BD30"/>
  <c r="BR30" s="1"/>
  <c r="BB30"/>
  <c r="BA30"/>
  <c r="AK30"/>
  <c r="BQ29"/>
  <c r="BP29"/>
  <c r="BO29"/>
  <c r="BN29"/>
  <c r="BM29"/>
  <c r="BL29"/>
  <c r="BK29"/>
  <c r="BJ29"/>
  <c r="BI29"/>
  <c r="BH29"/>
  <c r="BG29"/>
  <c r="BF29"/>
  <c r="BE29"/>
  <c r="BD29"/>
  <c r="BB29"/>
  <c r="BA29"/>
  <c r="AK29"/>
  <c r="BQ28"/>
  <c r="BP28"/>
  <c r="BO28"/>
  <c r="BN28"/>
  <c r="BM28"/>
  <c r="BL28"/>
  <c r="BK28"/>
  <c r="BJ28"/>
  <c r="BI28"/>
  <c r="BH28"/>
  <c r="BG28"/>
  <c r="BF28"/>
  <c r="BE28"/>
  <c r="BR28" s="1"/>
  <c r="BD28"/>
  <c r="BB28"/>
  <c r="BA28"/>
  <c r="AK28"/>
  <c r="BQ27"/>
  <c r="BP27"/>
  <c r="BO27"/>
  <c r="BN27"/>
  <c r="BM27"/>
  <c r="BL27"/>
  <c r="BK27"/>
  <c r="BJ27"/>
  <c r="BI27"/>
  <c r="BH27"/>
  <c r="BG27"/>
  <c r="BF27"/>
  <c r="BE27"/>
  <c r="BD27"/>
  <c r="BR27" s="1"/>
  <c r="BB27"/>
  <c r="BA27"/>
  <c r="AK27"/>
  <c r="BQ26"/>
  <c r="BP26"/>
  <c r="BO26"/>
  <c r="BN26"/>
  <c r="BM26"/>
  <c r="BL26"/>
  <c r="BK26"/>
  <c r="BJ26"/>
  <c r="BI26"/>
  <c r="BH26"/>
  <c r="BG26"/>
  <c r="BF26"/>
  <c r="BE26"/>
  <c r="BR26" s="1"/>
  <c r="BD26"/>
  <c r="BB26"/>
  <c r="BA26"/>
  <c r="AK26"/>
  <c r="BQ25"/>
  <c r="BP25"/>
  <c r="BO25"/>
  <c r="BN25"/>
  <c r="BM25"/>
  <c r="BL25"/>
  <c r="BK25"/>
  <c r="BJ25"/>
  <c r="BI25"/>
  <c r="BH25"/>
  <c r="BG25"/>
  <c r="BF25"/>
  <c r="BE25"/>
  <c r="BD25"/>
  <c r="BB25"/>
  <c r="BA25"/>
  <c r="AK25"/>
  <c r="BQ24"/>
  <c r="BP24"/>
  <c r="BO24"/>
  <c r="BN24"/>
  <c r="BM24"/>
  <c r="BL24"/>
  <c r="BK24"/>
  <c r="BJ24"/>
  <c r="BI24"/>
  <c r="BH24"/>
  <c r="BG24"/>
  <c r="BF24"/>
  <c r="BE24"/>
  <c r="BD24"/>
  <c r="BR24" s="1"/>
  <c r="BB24"/>
  <c r="BA24"/>
  <c r="AK24"/>
  <c r="BQ23"/>
  <c r="BP23"/>
  <c r="BO23"/>
  <c r="BN23"/>
  <c r="BM23"/>
  <c r="BL23"/>
  <c r="BK23"/>
  <c r="BJ23"/>
  <c r="BI23"/>
  <c r="BH23"/>
  <c r="BG23"/>
  <c r="BF23"/>
  <c r="BE23"/>
  <c r="BD23"/>
  <c r="BB23"/>
  <c r="BA23"/>
  <c r="AK23"/>
  <c r="BQ22"/>
  <c r="BP22"/>
  <c r="BO22"/>
  <c r="BN22"/>
  <c r="BM22"/>
  <c r="BL22"/>
  <c r="BK22"/>
  <c r="BJ22"/>
  <c r="BI22"/>
  <c r="BH22"/>
  <c r="BG22"/>
  <c r="BF22"/>
  <c r="BE22"/>
  <c r="BD22"/>
  <c r="BR22" s="1"/>
  <c r="BB22"/>
  <c r="BA22"/>
  <c r="AK22"/>
  <c r="BQ21"/>
  <c r="BP21"/>
  <c r="BO21"/>
  <c r="BN21"/>
  <c r="BM21"/>
  <c r="BL21"/>
  <c r="BK21"/>
  <c r="BJ21"/>
  <c r="BI21"/>
  <c r="BH21"/>
  <c r="BG21"/>
  <c r="BF21"/>
  <c r="BE21"/>
  <c r="BD21"/>
  <c r="BB21"/>
  <c r="BA21"/>
  <c r="AK21"/>
  <c r="BQ20"/>
  <c r="BP20"/>
  <c r="BO20"/>
  <c r="BN20"/>
  <c r="BM20"/>
  <c r="BL20"/>
  <c r="BK20"/>
  <c r="BJ20"/>
  <c r="BI20"/>
  <c r="BH20"/>
  <c r="BG20"/>
  <c r="BF20"/>
  <c r="BR20" s="1"/>
  <c r="BE20"/>
  <c r="BD20"/>
  <c r="BB20"/>
  <c r="BA20"/>
  <c r="AK20"/>
  <c r="BQ19"/>
  <c r="BP19"/>
  <c r="BO19"/>
  <c r="BN19"/>
  <c r="BM19"/>
  <c r="BL19"/>
  <c r="BK19"/>
  <c r="BJ19"/>
  <c r="BI19"/>
  <c r="BH19"/>
  <c r="BG19"/>
  <c r="BF19"/>
  <c r="BE19"/>
  <c r="BD19"/>
  <c r="BR19" s="1"/>
  <c r="BB19"/>
  <c r="BA19"/>
  <c r="AK19"/>
  <c r="BQ18"/>
  <c r="BP18"/>
  <c r="BO18"/>
  <c r="BN18"/>
  <c r="BM18"/>
  <c r="BL18"/>
  <c r="BK18"/>
  <c r="BJ18"/>
  <c r="BI18"/>
  <c r="BH18"/>
  <c r="BG18"/>
  <c r="BF18"/>
  <c r="BR18" s="1"/>
  <c r="BE18"/>
  <c r="BD18"/>
  <c r="BB18"/>
  <c r="BA18"/>
  <c r="AK18"/>
  <c r="BQ17"/>
  <c r="BP17"/>
  <c r="BO17"/>
  <c r="BN17"/>
  <c r="BM17"/>
  <c r="BL17"/>
  <c r="BK17"/>
  <c r="BJ17"/>
  <c r="BI17"/>
  <c r="BH17"/>
  <c r="BG17"/>
  <c r="BF17"/>
  <c r="BE17"/>
  <c r="BD17"/>
  <c r="BB17"/>
  <c r="BA17"/>
  <c r="AK17"/>
  <c r="BQ16"/>
  <c r="BP16"/>
  <c r="BO16"/>
  <c r="BN16"/>
  <c r="BM16"/>
  <c r="BL16"/>
  <c r="BK16"/>
  <c r="BJ16"/>
  <c r="BI16"/>
  <c r="BH16"/>
  <c r="BG16"/>
  <c r="BF16"/>
  <c r="BE16"/>
  <c r="BR16" s="1"/>
  <c r="BD16"/>
  <c r="BB16"/>
  <c r="BA16"/>
  <c r="AK16"/>
  <c r="BQ15"/>
  <c r="BP15"/>
  <c r="BO15"/>
  <c r="BN15"/>
  <c r="BM15"/>
  <c r="BL15"/>
  <c r="BK15"/>
  <c r="BJ15"/>
  <c r="BI15"/>
  <c r="BH15"/>
  <c r="BG15"/>
  <c r="BF15"/>
  <c r="BE15"/>
  <c r="BD15"/>
  <c r="BB15"/>
  <c r="BA15"/>
  <c r="AK15"/>
  <c r="BQ14"/>
  <c r="BP14"/>
  <c r="BO14"/>
  <c r="BN14"/>
  <c r="BM14"/>
  <c r="BL14"/>
  <c r="BK14"/>
  <c r="BJ14"/>
  <c r="BI14"/>
  <c r="BH14"/>
  <c r="BG14"/>
  <c r="BF14"/>
  <c r="BE14"/>
  <c r="BD14"/>
  <c r="BR14" s="1"/>
  <c r="BB14"/>
  <c r="BA14"/>
  <c r="AK14"/>
  <c r="BQ13"/>
  <c r="BP13"/>
  <c r="BO13"/>
  <c r="BN13"/>
  <c r="BM13"/>
  <c r="BL13"/>
  <c r="BK13"/>
  <c r="BJ13"/>
  <c r="BI13"/>
  <c r="BH13"/>
  <c r="BG13"/>
  <c r="BF13"/>
  <c r="BE13"/>
  <c r="BD13"/>
  <c r="BB13"/>
  <c r="BA13"/>
  <c r="AK13"/>
  <c r="BQ12"/>
  <c r="BP12"/>
  <c r="BO12"/>
  <c r="BN12"/>
  <c r="BM12"/>
  <c r="BL12"/>
  <c r="BK12"/>
  <c r="BJ12"/>
  <c r="BI12"/>
  <c r="BH12"/>
  <c r="BG12"/>
  <c r="BF12"/>
  <c r="BE12"/>
  <c r="BD12"/>
  <c r="BR12" s="1"/>
  <c r="BB12"/>
  <c r="BA12"/>
  <c r="AK12"/>
  <c r="BQ11"/>
  <c r="BP11"/>
  <c r="BO11"/>
  <c r="BN11"/>
  <c r="BM11"/>
  <c r="BL11"/>
  <c r="BK11"/>
  <c r="BJ11"/>
  <c r="BI11"/>
  <c r="BH11"/>
  <c r="BG11"/>
  <c r="BF11"/>
  <c r="BE11"/>
  <c r="BR11" s="1"/>
  <c r="BD11"/>
  <c r="BB11"/>
  <c r="BA11"/>
  <c r="AK11"/>
  <c r="BQ10"/>
  <c r="BP10"/>
  <c r="BO10"/>
  <c r="BN10"/>
  <c r="BM10"/>
  <c r="BL10"/>
  <c r="BK10"/>
  <c r="BJ10"/>
  <c r="BI10"/>
  <c r="BH10"/>
  <c r="BG10"/>
  <c r="BF10"/>
  <c r="BE10"/>
  <c r="BD10"/>
  <c r="BR10" s="1"/>
  <c r="BB10"/>
  <c r="BA10"/>
  <c r="AK10"/>
  <c r="BQ9"/>
  <c r="BP9"/>
  <c r="BO9"/>
  <c r="BN9"/>
  <c r="BM9"/>
  <c r="BL9"/>
  <c r="BK9"/>
  <c r="BJ9"/>
  <c r="BI9"/>
  <c r="BH9"/>
  <c r="BG9"/>
  <c r="BF9"/>
  <c r="BE9"/>
  <c r="BR9" s="1"/>
  <c r="BD9"/>
  <c r="BB9"/>
  <c r="BA9"/>
  <c r="AK9"/>
  <c r="BQ8"/>
  <c r="BP8"/>
  <c r="BP33" s="1"/>
  <c r="BO8"/>
  <c r="BO33" s="1"/>
  <c r="BN8"/>
  <c r="BM8"/>
  <c r="BL8"/>
  <c r="BL33" s="1"/>
  <c r="BK8"/>
  <c r="BK33" s="1"/>
  <c r="BJ8"/>
  <c r="BI8"/>
  <c r="BH8"/>
  <c r="BG8"/>
  <c r="BG33" s="1"/>
  <c r="BF8"/>
  <c r="BE8"/>
  <c r="BD8"/>
  <c r="BR8" s="1"/>
  <c r="BB8"/>
  <c r="BB33" s="1"/>
  <c r="BA8"/>
  <c r="AK8"/>
  <c r="G31" i="45"/>
  <c r="F31"/>
  <c r="D31"/>
  <c r="C31"/>
  <c r="J30"/>
  <c r="I30"/>
  <c r="H30"/>
  <c r="E30"/>
  <c r="J29"/>
  <c r="I29"/>
  <c r="H29"/>
  <c r="E29"/>
  <c r="J28"/>
  <c r="I28"/>
  <c r="H28"/>
  <c r="E28"/>
  <c r="J27"/>
  <c r="I27"/>
  <c r="H27"/>
  <c r="E27"/>
  <c r="J26"/>
  <c r="I26"/>
  <c r="H26"/>
  <c r="E26"/>
  <c r="J25"/>
  <c r="I25"/>
  <c r="H25"/>
  <c r="E25"/>
  <c r="J24"/>
  <c r="I24"/>
  <c r="H24"/>
  <c r="E24"/>
  <c r="J23"/>
  <c r="I23"/>
  <c r="H23"/>
  <c r="E23"/>
  <c r="J22"/>
  <c r="I22"/>
  <c r="H22"/>
  <c r="E22"/>
  <c r="J21"/>
  <c r="I21"/>
  <c r="H21"/>
  <c r="E21"/>
  <c r="J20"/>
  <c r="I20"/>
  <c r="H20"/>
  <c r="E20"/>
  <c r="J19"/>
  <c r="I19"/>
  <c r="H19"/>
  <c r="E19"/>
  <c r="J18"/>
  <c r="I18"/>
  <c r="H18"/>
  <c r="E18"/>
  <c r="J17"/>
  <c r="I17"/>
  <c r="H17"/>
  <c r="E17"/>
  <c r="J16"/>
  <c r="I16"/>
  <c r="H16"/>
  <c r="E16"/>
  <c r="J15"/>
  <c r="I15"/>
  <c r="H15"/>
  <c r="E15"/>
  <c r="J14"/>
  <c r="I14"/>
  <c r="H14"/>
  <c r="E14"/>
  <c r="J13"/>
  <c r="I13"/>
  <c r="H13"/>
  <c r="E13"/>
  <c r="J12"/>
  <c r="I12"/>
  <c r="H12"/>
  <c r="E12"/>
  <c r="J11"/>
  <c r="I11"/>
  <c r="H11"/>
  <c r="E11"/>
  <c r="J10"/>
  <c r="I10"/>
  <c r="H10"/>
  <c r="E10"/>
  <c r="J9"/>
  <c r="I9"/>
  <c r="H9"/>
  <c r="E9"/>
  <c r="J8"/>
  <c r="I8"/>
  <c r="H8"/>
  <c r="E8"/>
  <c r="J7"/>
  <c r="I7"/>
  <c r="K16" l="1"/>
  <c r="K26"/>
  <c r="BA33" i="49"/>
  <c r="BF33"/>
  <c r="BJ33"/>
  <c r="BN33"/>
  <c r="BR17"/>
  <c r="BR29"/>
  <c r="BR15"/>
  <c r="BR25"/>
  <c r="K7" i="45"/>
  <c r="K22"/>
  <c r="K30"/>
  <c r="BR13" i="49"/>
  <c r="BR33" s="1"/>
  <c r="BR23"/>
  <c r="BE33"/>
  <c r="BD33" s="1"/>
  <c r="BI33"/>
  <c r="BH33" s="1"/>
  <c r="BM33"/>
  <c r="BQ33"/>
  <c r="BR21"/>
  <c r="K27" i="45"/>
  <c r="K12"/>
  <c r="K19"/>
  <c r="K25"/>
  <c r="K14"/>
  <c r="K9"/>
  <c r="K17"/>
  <c r="K29"/>
  <c r="K15"/>
  <c r="H31"/>
  <c r="K24"/>
  <c r="I31"/>
  <c r="K23"/>
  <c r="K21"/>
  <c r="K13"/>
  <c r="K11"/>
  <c r="K10"/>
  <c r="K20"/>
  <c r="K28"/>
  <c r="K18"/>
  <c r="K8"/>
  <c r="J31"/>
  <c r="E31"/>
  <c r="H7"/>
  <c r="E7"/>
  <c r="J6"/>
  <c r="I6"/>
  <c r="H6"/>
  <c r="E6"/>
  <c r="K36" i="51"/>
  <c r="K35"/>
  <c r="J34"/>
  <c r="I34"/>
  <c r="AF33"/>
  <c r="AE33"/>
  <c r="AD33"/>
  <c r="Z33"/>
  <c r="Y33"/>
  <c r="X33"/>
  <c r="W33"/>
  <c r="T33"/>
  <c r="S33"/>
  <c r="R33"/>
  <c r="Q33"/>
  <c r="K34" l="1"/>
  <c r="K31" i="45"/>
  <c r="K6"/>
  <c r="M33" i="51"/>
  <c r="L33"/>
  <c r="J33"/>
  <c r="I33"/>
  <c r="G33"/>
  <c r="F33"/>
  <c r="K33" l="1"/>
  <c r="N33"/>
  <c r="O33"/>
  <c r="H33"/>
  <c r="D33"/>
  <c r="D35" s="1"/>
  <c r="C33"/>
  <c r="AL31"/>
  <c r="AK31"/>
  <c r="AB31"/>
  <c r="AA31"/>
  <c r="V31"/>
  <c r="U31"/>
  <c r="AL30"/>
  <c r="AK30"/>
  <c r="AH30" s="1"/>
  <c r="AG30"/>
  <c r="AB30"/>
  <c r="AA30"/>
  <c r="V30"/>
  <c r="U30"/>
  <c r="AL29"/>
  <c r="AK29"/>
  <c r="AG29"/>
  <c r="AB29"/>
  <c r="AA29"/>
  <c r="V29"/>
  <c r="U29"/>
  <c r="AL28"/>
  <c r="AK28"/>
  <c r="AG28"/>
  <c r="AB28"/>
  <c r="AA28"/>
  <c r="V28"/>
  <c r="U28"/>
  <c r="AL27"/>
  <c r="AK27"/>
  <c r="AG27"/>
  <c r="AB27"/>
  <c r="AA27"/>
  <c r="V27"/>
  <c r="U27"/>
  <c r="AL26"/>
  <c r="AK26"/>
  <c r="AG26"/>
  <c r="AB26"/>
  <c r="AA26"/>
  <c r="V26"/>
  <c r="U26"/>
  <c r="AL25"/>
  <c r="AK25"/>
  <c r="AG25"/>
  <c r="AB25"/>
  <c r="AA25"/>
  <c r="V25"/>
  <c r="U25"/>
  <c r="AL24"/>
  <c r="AK24"/>
  <c r="AG24"/>
  <c r="AB24"/>
  <c r="AA24"/>
  <c r="V24"/>
  <c r="U24"/>
  <c r="AL23"/>
  <c r="AK23"/>
  <c r="AG23"/>
  <c r="AB23"/>
  <c r="AA23"/>
  <c r="V23"/>
  <c r="U23"/>
  <c r="AL22"/>
  <c r="AK22"/>
  <c r="AG22"/>
  <c r="AB22"/>
  <c r="AA22"/>
  <c r="V22"/>
  <c r="U22"/>
  <c r="AL21"/>
  <c r="AK21"/>
  <c r="AG21"/>
  <c r="AB21"/>
  <c r="AA21"/>
  <c r="V21"/>
  <c r="U21"/>
  <c r="AL20"/>
  <c r="AK20"/>
  <c r="AG20"/>
  <c r="AB20"/>
  <c r="AA20"/>
  <c r="V20"/>
  <c r="U20"/>
  <c r="AL19"/>
  <c r="AK19"/>
  <c r="AG19"/>
  <c r="AB19"/>
  <c r="AA19"/>
  <c r="V19"/>
  <c r="U19"/>
  <c r="AL18"/>
  <c r="AK18"/>
  <c r="AG18"/>
  <c r="AB18"/>
  <c r="AA18"/>
  <c r="V18"/>
  <c r="U18"/>
  <c r="AL17"/>
  <c r="AK17"/>
  <c r="AG17"/>
  <c r="AB17"/>
  <c r="AA17"/>
  <c r="V17"/>
  <c r="U17"/>
  <c r="AL16"/>
  <c r="AK16"/>
  <c r="AG16"/>
  <c r="AB16"/>
  <c r="AA16"/>
  <c r="V16"/>
  <c r="U16"/>
  <c r="AL15"/>
  <c r="AK15"/>
  <c r="AG15"/>
  <c r="AB15"/>
  <c r="AA15"/>
  <c r="V15"/>
  <c r="U15"/>
  <c r="AL14"/>
  <c r="AK14"/>
  <c r="AG14"/>
  <c r="AB14"/>
  <c r="AA14"/>
  <c r="V14"/>
  <c r="U14"/>
  <c r="AL13"/>
  <c r="AK13"/>
  <c r="AG13"/>
  <c r="AB13"/>
  <c r="AA13"/>
  <c r="V13"/>
  <c r="U13"/>
  <c r="AL12"/>
  <c r="AK12"/>
  <c r="AG12"/>
  <c r="AB12"/>
  <c r="AA12"/>
  <c r="V12"/>
  <c r="U12"/>
  <c r="AL11"/>
  <c r="AK11"/>
  <c r="AG11"/>
  <c r="AB11"/>
  <c r="AA11"/>
  <c r="V11"/>
  <c r="U11"/>
  <c r="AL10"/>
  <c r="AK10"/>
  <c r="AG10"/>
  <c r="AB10"/>
  <c r="AA10"/>
  <c r="V10"/>
  <c r="U10"/>
  <c r="AL9"/>
  <c r="AK9"/>
  <c r="AG9"/>
  <c r="AB9"/>
  <c r="AA9"/>
  <c r="V9"/>
  <c r="U9"/>
  <c r="AL8"/>
  <c r="AK8"/>
  <c r="AG8"/>
  <c r="AB8"/>
  <c r="AA8"/>
  <c r="V8"/>
  <c r="U8"/>
  <c r="AL7"/>
  <c r="AK7"/>
  <c r="AG7"/>
  <c r="AB7"/>
  <c r="AA7"/>
  <c r="V7"/>
  <c r="V33" s="1"/>
  <c r="U7"/>
  <c r="L49" i="46"/>
  <c r="K49"/>
  <c r="AB33" i="51" l="1"/>
  <c r="U33"/>
  <c r="AG33"/>
  <c r="E33"/>
  <c r="AA33"/>
  <c r="C35"/>
  <c r="E49" i="46"/>
  <c r="D49"/>
  <c r="L48"/>
  <c r="K48"/>
  <c r="F48"/>
  <c r="L47"/>
  <c r="K47"/>
  <c r="F47"/>
  <c r="L46"/>
  <c r="K46"/>
  <c r="F46"/>
  <c r="L45"/>
  <c r="K45"/>
  <c r="F45"/>
  <c r="L44"/>
  <c r="K44"/>
  <c r="F44"/>
  <c r="L43"/>
  <c r="K43"/>
  <c r="F43"/>
  <c r="L42"/>
  <c r="K42"/>
  <c r="F49" l="1"/>
  <c r="F42"/>
  <c r="L41"/>
  <c r="K41"/>
  <c r="F41"/>
  <c r="F37"/>
  <c r="F36"/>
  <c r="F35"/>
  <c r="F34"/>
  <c r="F33"/>
  <c r="E32"/>
  <c r="F32" s="1"/>
  <c r="D32"/>
  <c r="F31"/>
  <c r="F30"/>
  <c r="F29"/>
  <c r="F28"/>
  <c r="F27"/>
  <c r="F26" l="1"/>
  <c r="F25"/>
  <c r="F24"/>
  <c r="F23"/>
  <c r="F22"/>
  <c r="F21"/>
  <c r="F20"/>
  <c r="F19"/>
  <c r="F18"/>
  <c r="F17"/>
  <c r="F16"/>
  <c r="F15"/>
  <c r="F14"/>
  <c r="F13"/>
  <c r="F12"/>
  <c r="F11"/>
  <c r="F10"/>
  <c r="F9"/>
  <c r="E8" l="1"/>
  <c r="D8"/>
  <c r="F8" l="1"/>
  <c r="H55" i="47"/>
  <c r="G55"/>
  <c r="I54"/>
  <c r="I53"/>
  <c r="I52"/>
  <c r="I51"/>
  <c r="I50"/>
  <c r="I49"/>
  <c r="I48"/>
  <c r="I47"/>
  <c r="I55" l="1"/>
  <c r="I46"/>
  <c r="I45" l="1"/>
  <c r="I44" l="1"/>
  <c r="H43"/>
  <c r="G43"/>
  <c r="H42"/>
  <c r="G42"/>
  <c r="H41"/>
  <c r="G41"/>
  <c r="I42" l="1"/>
  <c r="I43"/>
  <c r="I41"/>
  <c r="I40"/>
  <c r="H39"/>
  <c r="G39"/>
  <c r="I39" l="1"/>
  <c r="H38"/>
  <c r="G38"/>
  <c r="H37"/>
  <c r="G37"/>
  <c r="H36"/>
  <c r="G36"/>
  <c r="I34"/>
  <c r="H34"/>
  <c r="G34"/>
  <c r="H33"/>
  <c r="G33"/>
  <c r="H32"/>
  <c r="G32"/>
  <c r="H31"/>
  <c r="I31" s="1"/>
  <c r="G31"/>
  <c r="H30"/>
  <c r="G30"/>
  <c r="H29"/>
  <c r="I29" s="1"/>
  <c r="G29"/>
  <c r="H28"/>
  <c r="G28"/>
  <c r="H27"/>
  <c r="G27"/>
  <c r="I25"/>
  <c r="I24"/>
  <c r="I23"/>
  <c r="I22"/>
  <c r="I33" l="1"/>
  <c r="I30"/>
  <c r="I36"/>
  <c r="I27"/>
  <c r="I32"/>
  <c r="I38"/>
  <c r="I37"/>
  <c r="H26"/>
  <c r="I28"/>
  <c r="G26"/>
  <c r="H21"/>
  <c r="G21"/>
  <c r="H20"/>
  <c r="G20"/>
  <c r="H19"/>
  <c r="G19"/>
  <c r="I20" l="1"/>
  <c r="I21"/>
  <c r="I26"/>
  <c r="I19"/>
  <c r="H18"/>
  <c r="G18"/>
  <c r="H16"/>
  <c r="G16"/>
  <c r="H14"/>
  <c r="G14"/>
  <c r="H13"/>
  <c r="G13"/>
  <c r="H12"/>
  <c r="G12"/>
  <c r="I14" l="1"/>
  <c r="I18"/>
  <c r="I16"/>
  <c r="I12"/>
  <c r="I13"/>
  <c r="H11"/>
  <c r="G11"/>
  <c r="G10" s="1"/>
  <c r="I11" l="1"/>
  <c r="H10"/>
  <c r="I10" s="1"/>
  <c r="H9" l="1"/>
  <c r="H8"/>
  <c r="H7" s="1"/>
  <c r="H6" s="1"/>
  <c r="G9"/>
  <c r="I9" s="1"/>
  <c r="D24" i="26"/>
  <c r="G8" i="47" l="1"/>
  <c r="G7" s="1"/>
  <c r="I7" s="1"/>
  <c r="G6" l="1"/>
  <c r="I6" s="1"/>
  <c r="I8"/>
  <c r="D7" i="46"/>
  <c r="E7"/>
  <c r="F7" l="1"/>
</calcChain>
</file>

<file path=xl/comments1.xml><?xml version="1.0" encoding="utf-8"?>
<comments xmlns="http://schemas.openxmlformats.org/spreadsheetml/2006/main">
  <authors>
    <author>altaa</author>
  </authors>
  <commentList>
    <comment ref="G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G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H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D45" authorId="0">
      <text>
        <r>
          <rPr>
            <b/>
            <sz val="8"/>
            <color indexed="81"/>
            <rFont val="Tahoma"/>
            <family val="2"/>
          </rPr>
          <t>altaa:</t>
        </r>
        <r>
          <rPr>
            <sz val="8"/>
            <color indexed="81"/>
            <rFont val="Tahoma"/>
            <family val="2"/>
          </rPr>
          <t xml:space="preserve">
17</t>
        </r>
      </text>
    </comment>
    <comment ref="E45" authorId="0">
      <text>
        <r>
          <rPr>
            <b/>
            <sz val="8"/>
            <color indexed="81"/>
            <rFont val="Tahoma"/>
            <family val="2"/>
          </rPr>
          <t>altaa:</t>
        </r>
        <r>
          <rPr>
            <sz val="8"/>
            <color indexed="81"/>
            <rFont val="Tahoma"/>
            <family val="2"/>
          </rPr>
          <t xml:space="preserve">
17</t>
        </r>
      </text>
    </comment>
    <comment ref="D46" authorId="0">
      <text>
        <r>
          <rPr>
            <b/>
            <sz val="8"/>
            <color indexed="81"/>
            <rFont val="Tahoma"/>
            <family val="2"/>
          </rPr>
          <t>altaa:</t>
        </r>
        <r>
          <rPr>
            <sz val="8"/>
            <color indexed="81"/>
            <rFont val="Tahoma"/>
            <family val="2"/>
          </rPr>
          <t xml:space="preserve">
19</t>
        </r>
      </text>
    </comment>
    <comment ref="E46" authorId="0">
      <text>
        <r>
          <rPr>
            <b/>
            <sz val="8"/>
            <color indexed="81"/>
            <rFont val="Tahoma"/>
            <family val="2"/>
          </rPr>
          <t>altaa:</t>
        </r>
        <r>
          <rPr>
            <sz val="8"/>
            <color indexed="81"/>
            <rFont val="Tahoma"/>
            <family val="2"/>
          </rPr>
          <t xml:space="preserve">
19</t>
        </r>
      </text>
    </comment>
    <comment ref="G46" authorId="0">
      <text>
        <r>
          <rPr>
            <b/>
            <sz val="8"/>
            <color indexed="81"/>
            <rFont val="Tahoma"/>
            <family val="2"/>
          </rPr>
          <t>altaa:</t>
        </r>
        <r>
          <rPr>
            <sz val="8"/>
            <color indexed="81"/>
            <rFont val="Tahoma"/>
            <family val="2"/>
          </rPr>
          <t xml:space="preserve">
776</t>
        </r>
      </text>
    </comment>
    <comment ref="H46" authorId="0">
      <text>
        <r>
          <rPr>
            <b/>
            <sz val="8"/>
            <color indexed="81"/>
            <rFont val="Tahoma"/>
            <family val="2"/>
          </rPr>
          <t>altaa:</t>
        </r>
        <r>
          <rPr>
            <sz val="8"/>
            <color indexed="81"/>
            <rFont val="Tahoma"/>
            <family val="2"/>
          </rPr>
          <t xml:space="preserve">
776</t>
        </r>
      </text>
    </comment>
    <comment ref="L46" authorId="0">
      <text>
        <r>
          <rPr>
            <b/>
            <sz val="8"/>
            <color indexed="81"/>
            <rFont val="Tahoma"/>
            <family val="2"/>
          </rPr>
          <t>altaa:</t>
        </r>
        <r>
          <rPr>
            <sz val="8"/>
            <color indexed="81"/>
            <rFont val="Tahoma"/>
            <family val="2"/>
          </rPr>
          <t xml:space="preserve">
773
</t>
        </r>
      </text>
    </comment>
    <comment ref="M46" authorId="0">
      <text>
        <r>
          <rPr>
            <b/>
            <sz val="8"/>
            <color indexed="81"/>
            <rFont val="Tahoma"/>
            <family val="2"/>
          </rPr>
          <t>altaa:</t>
        </r>
        <r>
          <rPr>
            <sz val="8"/>
            <color indexed="81"/>
            <rFont val="Tahoma"/>
            <family val="2"/>
          </rPr>
          <t xml:space="preserve">
773</t>
        </r>
      </text>
    </comment>
    <comment ref="D47" authorId="0">
      <text>
        <r>
          <rPr>
            <b/>
            <sz val="8"/>
            <color indexed="81"/>
            <rFont val="Tahoma"/>
            <family val="2"/>
          </rPr>
          <t>altaa:</t>
        </r>
        <r>
          <rPr>
            <sz val="8"/>
            <color indexed="81"/>
            <rFont val="Tahoma"/>
            <family val="2"/>
          </rPr>
          <t xml:space="preserve">
21</t>
        </r>
      </text>
    </comment>
    <comment ref="E47" authorId="0">
      <text>
        <r>
          <rPr>
            <b/>
            <sz val="8"/>
            <color indexed="81"/>
            <rFont val="Tahoma"/>
            <family val="2"/>
          </rPr>
          <t>altaa:</t>
        </r>
        <r>
          <rPr>
            <sz val="8"/>
            <color indexed="81"/>
            <rFont val="Tahoma"/>
            <family val="2"/>
          </rPr>
          <t xml:space="preserve">
21</t>
        </r>
      </text>
    </comment>
    <comment ref="G47" authorId="0">
      <text>
        <r>
          <rPr>
            <b/>
            <sz val="8"/>
            <color indexed="81"/>
            <rFont val="Tahoma"/>
            <family val="2"/>
          </rPr>
          <t>altaa:</t>
        </r>
        <r>
          <rPr>
            <sz val="8"/>
            <color indexed="81"/>
            <rFont val="Tahoma"/>
            <family val="2"/>
          </rPr>
          <t xml:space="preserve">
778</t>
        </r>
      </text>
    </comment>
    <comment ref="H47" authorId="0">
      <text>
        <r>
          <rPr>
            <b/>
            <sz val="8"/>
            <color indexed="81"/>
            <rFont val="Tahoma"/>
            <family val="2"/>
          </rPr>
          <t>altaa:</t>
        </r>
        <r>
          <rPr>
            <sz val="8"/>
            <color indexed="81"/>
            <rFont val="Tahoma"/>
            <family val="2"/>
          </rPr>
          <t xml:space="preserve">
778</t>
        </r>
      </text>
    </comment>
    <comment ref="L47" authorId="0">
      <text>
        <r>
          <rPr>
            <b/>
            <sz val="8"/>
            <color indexed="81"/>
            <rFont val="Tahoma"/>
            <family val="2"/>
          </rPr>
          <t>altaa:</t>
        </r>
        <r>
          <rPr>
            <sz val="8"/>
            <color indexed="81"/>
            <rFont val="Tahoma"/>
            <family val="2"/>
          </rPr>
          <t xml:space="preserve">
776</t>
        </r>
      </text>
    </comment>
    <comment ref="M47" authorId="0">
      <text>
        <r>
          <rPr>
            <b/>
            <sz val="8"/>
            <color indexed="81"/>
            <rFont val="Tahoma"/>
            <family val="2"/>
          </rPr>
          <t>altaa:</t>
        </r>
        <r>
          <rPr>
            <sz val="8"/>
            <color indexed="81"/>
            <rFont val="Tahoma"/>
            <family val="2"/>
          </rPr>
          <t xml:space="preserve">
776</t>
        </r>
      </text>
    </comment>
    <comment ref="D48" authorId="0">
      <text>
        <r>
          <rPr>
            <b/>
            <sz val="8"/>
            <color indexed="81"/>
            <rFont val="Tahoma"/>
            <family val="2"/>
          </rPr>
          <t>altaa:</t>
        </r>
        <r>
          <rPr>
            <sz val="8"/>
            <color indexed="81"/>
            <rFont val="Tahoma"/>
            <family val="2"/>
          </rPr>
          <t xml:space="preserve">
22</t>
        </r>
      </text>
    </comment>
    <comment ref="E48" authorId="0">
      <text>
        <r>
          <rPr>
            <b/>
            <sz val="8"/>
            <color indexed="81"/>
            <rFont val="Tahoma"/>
            <family val="2"/>
          </rPr>
          <t>altaa:</t>
        </r>
        <r>
          <rPr>
            <sz val="8"/>
            <color indexed="81"/>
            <rFont val="Tahoma"/>
            <family val="2"/>
          </rPr>
          <t xml:space="preserve">
22</t>
        </r>
      </text>
    </comment>
    <comment ref="G48" authorId="0">
      <text>
        <r>
          <rPr>
            <b/>
            <sz val="8"/>
            <color indexed="81"/>
            <rFont val="Tahoma"/>
            <family val="2"/>
          </rPr>
          <t>altaa:</t>
        </r>
        <r>
          <rPr>
            <sz val="8"/>
            <color indexed="81"/>
            <rFont val="Tahoma"/>
            <family val="2"/>
          </rPr>
          <t xml:space="preserve">
779</t>
        </r>
      </text>
    </comment>
    <comment ref="H48" authorId="0">
      <text>
        <r>
          <rPr>
            <b/>
            <sz val="8"/>
            <color indexed="81"/>
            <rFont val="Tahoma"/>
            <family val="2"/>
          </rPr>
          <t>altaa:</t>
        </r>
        <r>
          <rPr>
            <sz val="8"/>
            <color indexed="81"/>
            <rFont val="Tahoma"/>
            <family val="2"/>
          </rPr>
          <t xml:space="preserve">
779</t>
        </r>
      </text>
    </comment>
    <comment ref="L48" authorId="0">
      <text>
        <r>
          <rPr>
            <b/>
            <sz val="8"/>
            <color indexed="81"/>
            <rFont val="Tahoma"/>
            <family val="2"/>
          </rPr>
          <t>altaa:</t>
        </r>
        <r>
          <rPr>
            <sz val="8"/>
            <color indexed="81"/>
            <rFont val="Tahoma"/>
            <family val="2"/>
          </rPr>
          <t xml:space="preserve">
778</t>
        </r>
      </text>
    </comment>
    <comment ref="M48" authorId="0">
      <text>
        <r>
          <rPr>
            <b/>
            <sz val="8"/>
            <color indexed="81"/>
            <rFont val="Tahoma"/>
            <family val="2"/>
          </rPr>
          <t>altaa:</t>
        </r>
        <r>
          <rPr>
            <sz val="8"/>
            <color indexed="81"/>
            <rFont val="Tahoma"/>
            <family val="2"/>
          </rPr>
          <t xml:space="preserve">
778</t>
        </r>
      </text>
    </comment>
    <comment ref="L49" authorId="0">
      <text>
        <r>
          <rPr>
            <b/>
            <sz val="8"/>
            <color indexed="81"/>
            <rFont val="Tahoma"/>
            <family val="2"/>
          </rPr>
          <t>altaa:</t>
        </r>
        <r>
          <rPr>
            <sz val="8"/>
            <color indexed="81"/>
            <rFont val="Tahoma"/>
            <family val="2"/>
          </rPr>
          <t xml:space="preserve">
779</t>
        </r>
      </text>
    </comment>
    <comment ref="M49" authorId="0">
      <text>
        <r>
          <rPr>
            <b/>
            <sz val="8"/>
            <color indexed="81"/>
            <rFont val="Tahoma"/>
            <family val="2"/>
          </rPr>
          <t>altaa:</t>
        </r>
        <r>
          <rPr>
            <sz val="8"/>
            <color indexed="81"/>
            <rFont val="Tahoma"/>
            <family val="2"/>
          </rPr>
          <t xml:space="preserve">
779</t>
        </r>
      </text>
    </comment>
    <comment ref="D50" authorId="0">
      <text>
        <r>
          <rPr>
            <b/>
            <sz val="8"/>
            <color indexed="81"/>
            <rFont val="Tahoma"/>
            <family val="2"/>
          </rPr>
          <t>altaa:</t>
        </r>
        <r>
          <rPr>
            <sz val="8"/>
            <color indexed="81"/>
            <rFont val="Tahoma"/>
            <family val="2"/>
          </rPr>
          <t xml:space="preserve">
38</t>
        </r>
      </text>
    </comment>
    <comment ref="E50" authorId="0">
      <text>
        <r>
          <rPr>
            <b/>
            <sz val="8"/>
            <color indexed="81"/>
            <rFont val="Tahoma"/>
            <family val="2"/>
          </rPr>
          <t>altaa:</t>
        </r>
        <r>
          <rPr>
            <sz val="8"/>
            <color indexed="81"/>
            <rFont val="Tahoma"/>
            <family val="2"/>
          </rPr>
          <t xml:space="preserve">
38</t>
        </r>
      </text>
    </comment>
    <comment ref="D51" authorId="0">
      <text>
        <r>
          <rPr>
            <b/>
            <sz val="8"/>
            <color indexed="81"/>
            <rFont val="Tahoma"/>
            <family val="2"/>
          </rPr>
          <t>altaa:</t>
        </r>
        <r>
          <rPr>
            <sz val="8"/>
            <color indexed="81"/>
            <rFont val="Tahoma"/>
            <family val="2"/>
          </rPr>
          <t xml:space="preserve">
37</t>
        </r>
      </text>
    </comment>
    <comment ref="E51" authorId="0">
      <text>
        <r>
          <rPr>
            <b/>
            <sz val="8"/>
            <color indexed="81"/>
            <rFont val="Tahoma"/>
            <family val="2"/>
          </rPr>
          <t>altaa:</t>
        </r>
        <r>
          <rPr>
            <sz val="8"/>
            <color indexed="81"/>
            <rFont val="Tahoma"/>
            <family val="2"/>
          </rPr>
          <t xml:space="preserve">
37</t>
        </r>
      </text>
    </comment>
    <comment ref="G52" authorId="0">
      <text>
        <r>
          <rPr>
            <b/>
            <sz val="8"/>
            <color indexed="81"/>
            <rFont val="Tahoma"/>
            <family val="2"/>
          </rPr>
          <t>altaa:</t>
        </r>
        <r>
          <rPr>
            <sz val="8"/>
            <color indexed="81"/>
            <rFont val="Tahoma"/>
            <family val="2"/>
          </rPr>
          <t xml:space="preserve">
1</t>
        </r>
      </text>
    </comment>
    <comment ref="H52" authorId="0">
      <text>
        <r>
          <rPr>
            <b/>
            <sz val="8"/>
            <color indexed="81"/>
            <rFont val="Tahoma"/>
            <family val="2"/>
          </rPr>
          <t>altaa:</t>
        </r>
        <r>
          <rPr>
            <sz val="8"/>
            <color indexed="81"/>
            <rFont val="Tahoma"/>
            <family val="2"/>
          </rPr>
          <t xml:space="preserve">
1</t>
        </r>
      </text>
    </comment>
    <comment ref="H53" authorId="0">
      <text>
        <r>
          <rPr>
            <b/>
            <sz val="8"/>
            <color indexed="81"/>
            <rFont val="Tahoma"/>
            <family val="2"/>
          </rPr>
          <t>altaa:</t>
        </r>
        <r>
          <rPr>
            <sz val="8"/>
            <color indexed="81"/>
            <rFont val="Tahoma"/>
            <family val="2"/>
          </rPr>
          <t xml:space="preserve">
48</t>
        </r>
      </text>
    </comment>
    <comment ref="H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comments3.xml><?xml version="1.0" encoding="utf-8"?>
<comments xmlns="http://schemas.openxmlformats.org/spreadsheetml/2006/main">
  <authors>
    <author>altaa</author>
  </authors>
  <commentList>
    <comment ref="I7" authorId="0">
      <text>
        <r>
          <rPr>
            <b/>
            <sz val="8"/>
            <color indexed="81"/>
            <rFont val="Tahoma"/>
            <family val="2"/>
          </rPr>
          <t>altaa:</t>
        </r>
        <r>
          <rPr>
            <sz val="8"/>
            <color indexed="81"/>
            <rFont val="Tahoma"/>
            <family val="2"/>
          </rPr>
          <t xml:space="preserve">
758</t>
        </r>
      </text>
    </comment>
  </commentList>
</comments>
</file>

<file path=xl/comments4.xml><?xml version="1.0" encoding="utf-8"?>
<comments xmlns="http://schemas.openxmlformats.org/spreadsheetml/2006/main">
  <authors>
    <author>altaa</author>
  </authors>
  <commentList>
    <comment ref="B8" authorId="0">
      <text>
        <r>
          <rPr>
            <b/>
            <sz val="8"/>
            <color indexed="81"/>
            <rFont val="Tahoma"/>
            <family val="2"/>
          </rPr>
          <t>altaa:</t>
        </r>
        <r>
          <rPr>
            <sz val="8"/>
            <color indexed="81"/>
            <rFont val="Tahoma"/>
            <family val="2"/>
          </rPr>
          <t xml:space="preserve">
</t>
        </r>
        <r>
          <rPr>
            <sz val="8"/>
            <color indexed="81"/>
            <rFont val="Mon_Baltica"/>
          </rPr>
          <t xml:space="preserve">àâëàãà øèâýãäýíý. </t>
        </r>
      </text>
    </comment>
  </commentList>
</comments>
</file>

<file path=xl/sharedStrings.xml><?xml version="1.0" encoding="utf-8"?>
<sst xmlns="http://schemas.openxmlformats.org/spreadsheetml/2006/main" count="593" uniqueCount="342">
  <si>
    <t xml:space="preserve">    ðàøààí óñ àøèãëàñíû òºëáºð</t>
  </si>
  <si>
    <t>Áóñàä òºëáºð õóðààìæ</t>
  </si>
  <si>
    <t>II</t>
  </si>
  <si>
    <t>III</t>
  </si>
  <si>
    <t>IY</t>
  </si>
  <si>
    <t>Y</t>
  </si>
  <si>
    <t>Ã¿éö</t>
  </si>
  <si>
    <t>Õóâü</t>
  </si>
  <si>
    <t>Àëàã-Ýðäýíý</t>
  </si>
  <si>
    <t>Àðáóëàã</t>
  </si>
  <si>
    <t>Áàÿíç¿ðõ</t>
  </si>
  <si>
    <t>Á¿ðýíòîãòîõ</t>
  </si>
  <si>
    <t>Ãàëò</t>
  </si>
  <si>
    <t>Æàðãàëàíò</t>
  </si>
  <si>
    <t>Èõ-Óóë</t>
  </si>
  <si>
    <t>Ðàøààíò</t>
  </si>
  <si>
    <t>Ðåí÷èíëõ¿ìáý</t>
  </si>
  <si>
    <t>Òàðèàëàí</t>
  </si>
  <si>
    <t>Òîñîíöýíãýë</t>
  </si>
  <si>
    <t>Òºìºðáóëàã</t>
  </si>
  <si>
    <t>Ò¿íýë</t>
  </si>
  <si>
    <t>Óëààí-Óóë</t>
  </si>
  <si>
    <t>Öàãààí íóóð</t>
  </si>
  <si>
    <t>Öàãààí-Óóë</t>
  </si>
  <si>
    <t>Öàãààí-¯¿ð</t>
  </si>
  <si>
    <t>Öýöýðëýã</t>
  </si>
  <si>
    <t>×àíäìàíü-ªíäºð</t>
  </si>
  <si>
    <t>Øèíý-Èäýð</t>
  </si>
  <si>
    <t>Ýðäýíýáóëãàí</t>
  </si>
  <si>
    <t>Õàíõ</t>
  </si>
  <si>
    <t>Õàòãàë</t>
  </si>
  <si>
    <t>Ìºðºí</t>
  </si>
  <si>
    <t>Ä¯Í</t>
  </si>
  <si>
    <t>Ìºð</t>
  </si>
  <si>
    <t>Òºë</t>
  </si>
  <si>
    <t>À</t>
  </si>
  <si>
    <t>Á</t>
  </si>
  <si>
    <t>Óðñãàë îðëîãî /III+IY/</t>
  </si>
  <si>
    <t>Òàòâàðûí îðëîãî /1+2+3+4/</t>
  </si>
  <si>
    <t>Îðëîãûí àëáàí òàòâàð /1,1+1,2/</t>
  </si>
  <si>
    <t>1.1 õ¿í àì îðëîãûí àëáàí òàòâàð</t>
  </si>
  <si>
    <t>ªì÷èéí òàòâàð</t>
  </si>
  <si>
    <t xml:space="preserve">      ¿ë õºäëºõ õºðºíãèéí </t>
  </si>
  <si>
    <t xml:space="preserve">      áóóíû àëáàí òàòâàð</t>
  </si>
  <si>
    <t>Áóñàä òàòâàð /òºëáºð, õóðààìæ/</t>
  </si>
  <si>
    <t xml:space="preserve">     óëñûí òýìäýãòèéí õóðààìæ</t>
  </si>
  <si>
    <t xml:space="preserve">     àøèãò ìàëòìàëûí íººö àøèãëàñíû òºëáºð</t>
  </si>
  <si>
    <t xml:space="preserve">     àâòî òýýâðèéí áîëîí ººðºº ÿâàã÷ õýðýãñëèéí àëáàí òàòâàð</t>
  </si>
  <si>
    <t xml:space="preserve">     ãàçðûí òºëáºð</t>
  </si>
  <si>
    <t xml:space="preserve">     îéãîîñ õýðýãëýýíèé ìîä, ò¿ëýý áýëòãýæ àøèãëàñíû òºëáºð</t>
  </si>
  <si>
    <t xml:space="preserve">    àøèãò ìàëòìàëààñ áóñàä áàéãàëèéí áàÿëàã àøèãëàõàä îëãîõ ýðõèéí çºâøººðëèéí õóðààìæ</t>
  </si>
  <si>
    <t xml:space="preserve">     áàéãàëèéí óðãàìàë àøèãëàñíû òºëáºð</t>
  </si>
  <si>
    <t xml:space="preserve">    ºâ çàëãàìæëàë, áýëýãëýëèéí àëáàí òàòâàð</t>
  </si>
  <si>
    <t xml:space="preserve">    ò¿ãýýìýë òàðõàöòàé àøèãò ìàëòìàë àøèãëàñíû òºëáºð </t>
  </si>
  <si>
    <t>Òàòâàðûí áóñ îðëîãî</t>
  </si>
  <si>
    <t xml:space="preserve">    òºñºâò ãàçðûí ººðèéí îðëîãî</t>
  </si>
  <si>
    <t xml:space="preserve">    õ¿¿, òîðãóóëèéí îðëîãî</t>
  </si>
  <si>
    <t xml:space="preserve">    áóñàä îðëîãî</t>
  </si>
  <si>
    <t>Õºðºíãèéí îðëîãî</t>
  </si>
  <si>
    <t>Öàëèí õºëñºíä</t>
  </si>
  <si>
    <t>Íèéãìèéí äààòãàëûí  øèìòãýëä</t>
  </si>
  <si>
    <t>Ýð¿¿ë ìýíäèéí äààòãàëä</t>
  </si>
  <si>
    <t>Áàðàà ã¿éëãýýíèé áóñàä</t>
  </si>
  <si>
    <t>Õºðºíãº îðóóëàëòàä</t>
  </si>
  <si>
    <t>ÇÀÐËÀÃÛÍ Ä¯Í</t>
  </si>
  <si>
    <t>Á.ÇÀÐËÀÃÀ</t>
  </si>
  <si>
    <t>À. ÎÐËÎÃÎ /II+Y/</t>
  </si>
  <si>
    <t>Áóñàä çàðäàë</t>
  </si>
  <si>
    <t>Àéìãèéí òºñºâòýé øóóä õàðüöäàã áàéãóóëëàãóóä</t>
  </si>
  <si>
    <t xml:space="preserve">     öàëèí, õºäºëìºðèéí õºëñ, ò¿¿íòýé àäèëòãàõ îðëîãî</t>
  </si>
  <si>
    <t>ÒªÑÂÈÉÍ ÎÐËÎÃÛÍ ÒÀËÀÀÐ</t>
  </si>
  <si>
    <t>ÒªÑÂÈÉÍ ÇÀÐËÀÃÛÍ ÒÀËÀÀÐ</t>
  </si>
  <si>
    <t xml:space="preserve">    àãíóóðûí íººö àøèãëàñíû òºëáºð, àí àìüòàí àãíàõ, áàðèõ çºâøººðëèéí õóðààìæ</t>
  </si>
  <si>
    <t xml:space="preserve">1.2. Àæ àõóéí íýãæ, áàéãóóëëàãûí îðëîãûí àëáàí òàòâàð </t>
  </si>
  <si>
    <t>ÒªÑÂÈÉÍ ÀÂËÀÃÛÍ ÒÀËÀÀÐ</t>
  </si>
  <si>
    <t>ÒªÑÂÈÉÍ ªÃËªÃÈÉÍ ÒÀËÀÀÐ</t>
  </si>
  <si>
    <t>Öàëèí</t>
  </si>
  <si>
    <t>ÍÄØ</t>
  </si>
  <si>
    <t>ÝÌÄÕ</t>
  </si>
  <si>
    <t>Ãýðýë</t>
  </si>
  <si>
    <t>Ò¿ëø</t>
  </si>
  <si>
    <t>Øóóäàí</t>
  </si>
  <si>
    <t>Õîîë</t>
  </si>
  <si>
    <t>Ýì</t>
  </si>
  <si>
    <t>Áóñàä</t>
  </si>
  <si>
    <t>Ä¿í</t>
  </si>
  <si>
    <t>Äàõèí õóâààðèëàëò</t>
  </si>
  <si>
    <t>Òýýâýð</t>
  </si>
  <si>
    <t>Óðñãàë çàñâàð</t>
  </si>
  <si>
    <t>ÀÂËÀÃÀ</t>
  </si>
  <si>
    <t>ªÃËªÃ</t>
  </si>
  <si>
    <t>¯¯ÍÝÝÑ</t>
  </si>
  <si>
    <t>ÍªÀÒ</t>
  </si>
  <si>
    <t>ÀÀÍ-èéí îðëîãî</t>
  </si>
  <si>
    <t>Ñóìäûí íýðñ</t>
  </si>
  <si>
    <t>Îðîí íóòãèéí îðëîãî</t>
  </si>
  <si>
    <t>Òºâëºðñºí òºñâèéí îðëîãî</t>
  </si>
  <si>
    <t>Òàòâàðûí îðëîãûí íèéò ä¿í</t>
  </si>
  <si>
    <t>Ðýí÷èíëõ¿ìáý</t>
  </si>
  <si>
    <t>Öàãààííóóð</t>
  </si>
  <si>
    <t>Ìàë á¿õèé èðãýíèé îðëîãî</t>
  </si>
  <si>
    <t>ÕÝÀÀ ýðõýëñíèé îðëîãî</t>
  </si>
  <si>
    <t>Ïàòåíò áóþó ÎÒÁÒÁÀ¯ÝÀÒ</t>
  </si>
  <si>
    <t>¯ë õºäëºõ õºðºíãèé àëáàí òàòâàð</t>
  </si>
  <si>
    <t>Áóóíû àëáàí òàòâàð</t>
  </si>
  <si>
    <t>Àøèãò ìàëòìàëûí íººö àøèãëàñíû</t>
  </si>
  <si>
    <t xml:space="preserve">Ãàçðûí òºëáºð </t>
  </si>
  <si>
    <t xml:space="preserve">Îéãîîñ ìîä ò¿ëýý áýëòãýæ àøèãëàñíû </t>
  </si>
  <si>
    <t>Ðàøààí àøèãëàñíû òºëáºð</t>
  </si>
  <si>
    <t>Áàéãàëèéí óðãàìàë àøèãëàñíû òºëáºð</t>
  </si>
  <si>
    <t>Àíãèéí çºâøººðëèéí õóðààìæ</t>
  </si>
  <si>
    <t>Ò¿ãýýìýë òàðõàöòàé àøèãò ìàëòìàë</t>
  </si>
  <si>
    <t>Àøèãò ìàëòìàëààñ áóñàä áàéãàëèéí áàÿëàã</t>
  </si>
  <si>
    <t>Ò¿ðýýñèéí îðëîãî</t>
  </si>
  <si>
    <t>Õ¿¿ òîðãóóëèéí îðëîãî</t>
  </si>
  <si>
    <t>Õºðºíãº áîðëóóëñíû îðëîãî</t>
  </si>
  <si>
    <t>ªì÷ õóâü÷ëàëûí îðëîãî</t>
  </si>
  <si>
    <t xml:space="preserve">Àâòî òýýâðèéí õýðýãñëèéí àëáàí òàòâàð </t>
  </si>
  <si>
    <t xml:space="preserve">Îíöãîé </t>
  </si>
  <si>
    <t>Öàëèí /ñóóòãàí/</t>
  </si>
  <si>
    <t>ÎÐÎÍ ÍÓÒÃÈÉÍ ÎÐËÎÃÎ</t>
  </si>
  <si>
    <t>Öýâýð áîõèð óñ</t>
  </si>
  <si>
    <t xml:space="preserve"> ÍªÀÒûí øèëæ¿¿ëýã</t>
  </si>
  <si>
    <t>Óëñûí òºñâººñ àâñàí ñàíõ¿¿ãèéí äýìæëýã</t>
  </si>
  <si>
    <t>Òîìèëîëò</t>
  </si>
  <si>
    <t>Òàòààñ áà óðñãàë øèëæ¿¿ëýã</t>
  </si>
  <si>
    <t>Èõ çàñâàðò</t>
  </si>
  <si>
    <t>Àíãèëàãäààã¿é çàðäàë</t>
  </si>
  <si>
    <t>ÀÉÌÃÈÉÍ ÎÐÎÍ ÍÓÒÃÈÉÍ ÁÎËÎÍ ÓËÑÛÍ ÒªÑÂÈÉÍ ÎÐËÎÃÎ</t>
  </si>
  <si>
    <t>ÓËÑÛÍ ÒªÑÂÈÉÍ ÎÐËÎÃÎ</t>
  </si>
  <si>
    <t>Ä/ä</t>
  </si>
  <si>
    <t xml:space="preserve">Ñóìäûí íýð </t>
  </si>
  <si>
    <t xml:space="preserve">  </t>
  </si>
  <si>
    <t xml:space="preserve"> </t>
  </si>
  <si>
    <t>ÀÆ ¯ÉËÄÂÝÐ</t>
  </si>
  <si>
    <t>Àæ ¿éëäâýðèéí á¿òýýãäýõ¿¿í \ìÿí.òºã\</t>
  </si>
  <si>
    <t>õóâü</t>
  </si>
  <si>
    <t>Íèéò á¿òýýãäýõ¿¿í</t>
  </si>
  <si>
    <t xml:space="preserve">                                                                             </t>
  </si>
  <si>
    <t xml:space="preserve">                                               </t>
  </si>
  <si>
    <t xml:space="preserve">                                            </t>
  </si>
  <si>
    <t xml:space="preserve">       </t>
  </si>
  <si>
    <t xml:space="preserve">       Áîðëóóëàëò</t>
  </si>
  <si>
    <t xml:space="preserve">Ñàíõ¿¿ãèéí õýëòýñ </t>
  </si>
  <si>
    <t xml:space="preserve">     îðëîãûã íü òóõàé á¿ð òîäîðõîéëîõ áîëîìæã¿é àæèë, õóâèàðàà ýðõëýã÷ èðãýíèé îðëîãûí àëáàí òàòâàð </t>
  </si>
  <si>
    <t xml:space="preserve">       õóâèàðàà àæ àõóé ýðõýëñíèé îðëîãî</t>
  </si>
  <si>
    <t xml:space="preserve">       õóâèéí ìàë á¿õèé èðãýíèé îðëîãî</t>
  </si>
  <si>
    <t xml:space="preserve">       õàäãàëàìæèéí õ¿¿ãèéí îðëîãî</t>
  </si>
  <si>
    <t xml:space="preserve">       Áóñàä îðëîãî </t>
  </si>
  <si>
    <t>2. Õºâñãºë-Ãóðèë òýæýýë ÕÕÊ</t>
  </si>
  <si>
    <t>àâëàãà</t>
  </si>
  <si>
    <t>íèéò àâëàãà</t>
  </si>
  <si>
    <t>Íýã óäààãèéí òýòãýìæ</t>
  </si>
  <si>
    <t>Áîðëóóëàëò \ ìÿí.òºã\</t>
  </si>
  <si>
    <t>Áàéðíû ò¿ðýýñ</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</si>
  <si>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</si>
  <si>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</si>
  <si>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</si>
  <si>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</si>
  <si>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</si>
  <si>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Ñóìäûí íýð</t>
  </si>
  <si>
    <t xml:space="preserve">Òºñâèéí îðëîãî </t>
  </si>
  <si>
    <t xml:space="preserve">Òºñâèéí çàðëàãà </t>
  </si>
  <si>
    <t>Çàðäàëä îðëîãûí ýçëýõ õóâü</t>
  </si>
  <si>
    <t>ÒªË</t>
  </si>
  <si>
    <t>Ã¯ÉÖ</t>
  </si>
  <si>
    <t>ÕÓÂÜ</t>
  </si>
  <si>
    <t xml:space="preserve">òºñºâò ãàçðûí ººðèéí îðëîãî </t>
  </si>
  <si>
    <t>2. Õºâñãºë õ¿íñ ÕÊ</t>
  </si>
  <si>
    <t>3. ÓÑÍÀÀÊ</t>
  </si>
  <si>
    <t>5. Ìºíãºí ¿ñýã ÕÊ</t>
  </si>
  <si>
    <t>6. Êîìïàíè, õîðøîî, ÕÝÀÀ-íóóä</t>
  </si>
  <si>
    <t>7. Õºâñãºë-äóëààí ÕÕÊ</t>
  </si>
  <si>
    <t>Ñóóòãàí-1</t>
  </si>
  <si>
    <t xml:space="preserve">òºãðºãººð òóñ òóñ ºññºí áàéíà. </t>
  </si>
  <si>
    <t xml:space="preserve">Áóñàä îðëîãî </t>
  </si>
  <si>
    <t>ÀÉÌÃÈÉÍ ÍÝÃÄÑÝÍ ÒªÑªÂ  / ìÿí.òºã /</t>
  </si>
  <si>
    <t>ºññºí ä¿íãýýð</t>
  </si>
  <si>
    <t>4. Ìîãîéí ãîë</t>
  </si>
  <si>
    <t>Òóñãàé çîðèóëàëòûí øèëæ¿¿ëãýýñ ñàíõ¿¿æèõ</t>
  </si>
  <si>
    <t>Óëñûí òýìäýãòèéí õóðààìæ</t>
  </si>
  <si>
    <t>Àéìàã, íèéñëýëýýñ àâñàí ñàíõ¿¿ãèéí äýìæëýã</t>
  </si>
  <si>
    <t xml:space="preserve">ÎÐÎÍ ÍÓÒÃÈÉÍ ÁÎËÎÍ ÓËÑÛÍ ÒªÑÂÈÉÍ ÍÈÉÒ Ä¯Í </t>
  </si>
  <si>
    <t xml:space="preserve">    Àæ  ¿éëäâýðèéí ãàçðóóä 2014 îíû 7-ð ñàðä 4604.4 ñàÿ òºãðºãèéí á¿òýýãäýõ¿¿í ¿éëäâýðëýæ, 4759.4 ñàÿ òºãðºãèéí á¿òýýãäýõ¿¿í áîðëóóëàâ.</t>
  </si>
  <si>
    <t xml:space="preserve">2013 îíû ìºí ¿åýñ íèéò á¿òýýãäýõ¿¿í ¿éëäâýðëýëò 126.2 õóâü áóþó 2569.2 ñàÿ òºãðºãººð,  á¿òýýãäýõ¿¿íèé áîðëóóëàëò 133.9 õóâü áóþó 2724.2 ñàÿ                                                                                                                                                                                                                                                                    </t>
  </si>
  <si>
    <t>ÕªÂÑÃªË ÀÉÌÃÈÉÍ 2014 ÎÍÛ 07 ÄУÃААÐ ÑÀÐÛÍ ÎÐÎÍ ÍÓÒÃÈÉÍ ÒªÑÂÈÉÍ ªÐ, ÀÂËÀÃÀ  / ìÿí.òºã /</t>
  </si>
  <si>
    <t>ÕªÂÑÃªË ÀÉÌÃÈÉÍ 2014  ÎÍÛ 07 ÄУÃААÐ ÑÀÐÛÍ  ÒÀÒÂÀÐÛÍ  ÎÐËÎÃÎ  / ñóìààð, ìÿí.òºã /</t>
  </si>
  <si>
    <t>ÑÓÌÄÛÍ 2014 ÎÍÛ 07 ÄУÃААÐ ÑÀÐÛÍ  ÒªÑÂÈÉÍ ÎÐËÎÃÎ, ÇÀÐËÀÃÀ  /ìÿí.òºã/</t>
  </si>
  <si>
    <t>2014 îí 7-ð ñàð</t>
  </si>
  <si>
    <t>7 ñàð</t>
  </si>
  <si>
    <t>2014 îí  7-ð ñàð</t>
  </si>
  <si>
    <t>2013 îí  7-ð ñàð</t>
  </si>
  <si>
    <t>ÕªÂÑÃªË ÀÉÌÃÈÉÍ ÕÝÐÝÃËÝÝÍÈÉ ÁÀÐÀÀ ¯ÉË×ÈËÃÝÝÍÈÉ  ¯ÍÈÉÍ ÈÍÄÅÊÑ</t>
  </si>
  <si>
    <t>2014.07.21</t>
  </si>
  <si>
    <t>Áàðààíû á¿ëãýýð</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</si>
  <si>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</si>
  <si>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</si>
  <si>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</si>
  <si>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</si>
  <si>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</si>
  <si>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</si>
  <si>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</si>
  <si>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</si>
  <si>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</si>
  <si>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</si>
  <si>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</si>
  <si>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</si>
  <si>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</si>
  <si>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</si>
  <si>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</si>
  <si>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</si>
  <si>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</si>
  <si>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</si>
  <si>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</si>
  <si>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</si>
  <si>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</si>
  <si>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</si>
  <si>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2014-07</t>
  </si>
  <si>
    <t>2013-07</t>
  </si>
  <si>
    <t>2013-12</t>
  </si>
  <si>
    <t>2014-06</t>
  </si>
  <si>
    <t>ÅÐªÍÕÈÉ ÈÍÄÅÊÑ</t>
  </si>
  <si>
    <t>01.   ÕYÍÑÍÈÉ ÁÀÐÀÀ, ÑÎÃÒÓÓÐÓÓËÀÕ ÁÓÑ ÓÍÄÀÀ</t>
  </si>
  <si>
    <t>01.1 ÕYÍÑÍÈÉ ÁÀÐÀÀ</t>
  </si>
  <si>
    <t>01.1.1  ÒÀËÕ, ÃÓÐÈË, ÁÓÄÀÀ</t>
  </si>
  <si>
    <t>01.1.2  ÌÀÕ, ÌÀÕÀÍ ÁYÒÝÝÃÄÝÕYYÍ</t>
  </si>
  <si>
    <t>01.1.4  ÑYY, ÑYYÍ ÁYÒÝÝÃÄÝÕYYÍ, ªÍÄªÃ</t>
  </si>
  <si>
    <t>01.1.5  ÒªÐªË ÁYÐÈÉÍ ªªÕ, ÒÎÑ</t>
  </si>
  <si>
    <t>01.1.6  ÆÈÌÑ, ÆÈÌÑÃÝÍÝ</t>
  </si>
  <si>
    <t>01.1.7  ÕYÍÑÍÈÉ ÍÎÃÎÎ</t>
  </si>
  <si>
    <t>01.1.8  ÑÀÀÕÀÐ, ÆÈÌÑÍÈÉ ×ÀÍÀÌÀË, ÇªÃÈÉÍ ÁÀË, ×ÈÕÝÐ, ØÎÊÎËÀÄ</t>
  </si>
  <si>
    <t>01.1.9  ÕYÍÑÍÈÉ ÁÓÑÀÄ ÁYÒÝÝÃÄÝÕYYÍ</t>
  </si>
  <si>
    <t>01.2 ÑÎÃÒÓÓÐÓÓËÀÕ ÁÓÑ ÓÍÄÀÀ</t>
  </si>
  <si>
    <t>01.2.1  БYХ ТӨРЛИЙН КОФЕ, ЦАЙ, КАКАО</t>
  </si>
  <si>
    <t>01.2.2  РАШААН УС, УНДАА, ЖИМСНИЙ БОЛОН НОГООНЫ ШYYС</t>
  </si>
  <si>
    <t>02.   ÑÎÃÒÓÓÐÓÓËÀÕ ÓÍÄÀÀ, ÒÀÌÕÈ, ÌÀÍÑÓÓÐÓÓËÀÕ ÁÎÄÈÑ</t>
  </si>
  <si>
    <t>02.1 ÑÎÃÒÓÓÐÓÓËÀÕ ÓÍÄÀÀ</t>
  </si>
  <si>
    <t>02.1.1  АРХИ, СПИРТ</t>
  </si>
  <si>
    <t>02.1.3  ШАР АЙРАГ</t>
  </si>
  <si>
    <t>02.2 ÒÀÌÕÈ</t>
  </si>
  <si>
    <t>03.    ÕÓÂÖÀÑ, ÁªÑ ÁÀÐÀÀ, ÃÓÒÀË</t>
  </si>
  <si>
    <t>03.1   ÕÓÂÖÀÑ, ÁªÑ ÁÀÐÀÀ</t>
  </si>
  <si>
    <t>03.1.1  ÕªÂªÍ, ÁªÑ ÁÀÐÀÀ</t>
  </si>
  <si>
    <t>03.1.2  ÁYÕ ÒªÐËÈÉÍ ÕÓÂÖÀÑ</t>
  </si>
  <si>
    <t>03.1.3  ÆÈÆÈÃ ÝÄËÝË, ÕÝÐÝÃÑÝË</t>
  </si>
  <si>
    <t>03.2  ÃÓÒÀË</t>
  </si>
  <si>
    <t>04.    ÎÐÎÍ ÑÓÓÖ, ÓÑ, ÖÀÕÈËÃÀÀÍ, ÕÈÉÍ ÁÎËÎÍ ÁÓÑÀÄ ÒYËØ</t>
  </si>
  <si>
    <t>04.1  ОРОН СУУЦНЫ БОДИТ ТYРЭЭС</t>
  </si>
  <si>
    <t>04.2  ÎÐÎÍ ÑÓÓÖÍÛ ÒÅÕÍÈÊÈÉÍ ÁÎËÎÍ ÇÀÑÂÀÐÛÍ YÉË×ÈËÃÝÝ</t>
  </si>
  <si>
    <t>04.3  ÓÑÀÍ ÕÀÍÃÀÌÆ ÁÎËÎÍ ÎÐÎÍ ÑÓÓÖÍÛ ÁÓÑÀÄ YÉË×ÈËÃÝÝ</t>
  </si>
  <si>
    <t>04.4  ÖÀÕÈËÃÀÀÍ, ÕÈÉÍ ÁÎËÎÍ ÁÓÑÀÄ ÒYËØ</t>
  </si>
  <si>
    <t>05.    ÃÝÐ ÀÕÓÉÍ ÒÀÂÈËÃÀ, ÃÝÐ ÀÕÓÉÍ ÁÀÐÀÀ</t>
  </si>
  <si>
    <t>05.1  ÃÝÐ ÀÕÓÉÍ ÒÀÂÈËÃÀ, ÕÝÐÝÃÑÝË, ÕÈÂÑ ÁÎËÎÍ ØÀËÍÛ ÁÓÑÀÄ ÄÝÂÑÃÝÐ</t>
  </si>
  <si>
    <t>05.2  ÃÝÐ ÀÕÓÉÍ Î¨ÌÎË, ÍÝÕÌÝË ÝÄËÝË</t>
  </si>
  <si>
    <t>05.3  ÃÝÐ ÀÕÓÉÍ ÖÀÕÈËÃÀÀÍ ÁÀÐÀÀ</t>
  </si>
  <si>
    <t>05.4  ÃÝÐ ÀÕÓÉÍ ØÈËÝÍ ÝÄËÝË, ÑÀÂ ÑÓÓËÃÀ</t>
  </si>
  <si>
    <t>05.5  ÃÝÐ ÀÕÓÉ, ÖÝÖÝÐËÝÃÈÉÍ ÇÎÐÈÓËÀËÒÒÀÉ ÕªÄªËÌªÐÈÉÍ ÁÀÃÀÆ ÕÝÐÝÃÑÝË</t>
  </si>
  <si>
    <t>05.6  ÃÝÐ ÀÕÓÉÍ ÖÝÂÝÐËÝÃÝÝÍÈÉ ÁÎËÎÍ ÁÓÑÀÄ ÆÈÆÈÃ ÁÀÐÀÀ, ÃÝÐÈÉÍ YÉË×ÈËÃÝÝ</t>
  </si>
  <si>
    <t>06.    ÝÌ, ÒÀÐÈÀ, ÝÌÍÝËÃÈÉÍ YÉË×ÈËÃÝÝ</t>
  </si>
  <si>
    <t>06.1  ÝÌ, ÒÀÐÈÀ, ÝÌÍÝËÃÈÉÍ ÕÝÐÝÃÑÝË</t>
  </si>
  <si>
    <t>06.2  ÀÌÁÓËÒÎÐÛÍ YÉË×ÈËÃÝÝ</t>
  </si>
  <si>
    <t>06.3  ÝÌÍÝËÝÃÒ ÕÝÂÒÝÆ YÇYYËÑÝÍ YÉË×ÈËÃÝÝ</t>
  </si>
  <si>
    <t>07.    ÒÝÝÂÝÐ</t>
  </si>
  <si>
    <t>07.1  ÒÝÝÂÐÈÉÍ ÕÝÐÝÃÑËÈÉÍ ÕÓÄÀËÄÀÍ ÀÂÀËÒ</t>
  </si>
  <si>
    <t>07.2  ÕÓÂÈÉÍ ÒÝÝÂÐÈÉÍ ÕÝÐÝÃÑËÈÉÍ ÇÀÑÂÀÐ, YÉË×ÈËÃÝÝ</t>
  </si>
  <si>
    <t>07.3  ÒÝÝÂÐÈÉÍ YÉË×ÈËÃÝÝ</t>
  </si>
  <si>
    <t>08.    ÕÎËÁÎÎÍÛ ÕÝÐÝÃÑÝË, ØÓÓÄÀÍÃÈÉÍ YÉË×ÈËÃÝÝ</t>
  </si>
  <si>
    <t>08.1   ÕÎËÁÎÎÍÛ YÉË×ÈËÃÝÝ, ØÓÓÄÀÍÃÈÉÍ YÉË×ÈËÃÝÝ</t>
  </si>
  <si>
    <t>09.    ÀÌÐÀËÒ, ×ªËªªÒ ÖÀÃ, ÑÎ¨ËÛÍ ÁÀÐÀÀ, YÉË×ÈËÃÝÝ</t>
  </si>
  <si>
    <t>09.1   ÄÓÓ, ÄYÐÑ, ÃÝÐÝË ÇÓÐÀÃ, ÌÝÄÝÝËËÈÉÃ ÁÎËÎÂÑÐÓÓËÀÕ ÒÎÍÎÃ ÒªÕªªÐªÌÆ</t>
  </si>
  <si>
    <t>09.2   ×ªËªªÒ ÖÀÃ, ÑÎ¨ËÛÍ YÉË×ÈËÃÝÝ</t>
  </si>
  <si>
    <t>09.3   ÍÎÌ, ÑÎÍÈÍ, ÁÈ×ÃÈÉÍ ÕÝÐÝÃÑÝË</t>
  </si>
  <si>
    <t>10.    ÁÎËÎÂÑÐÎËÛÍ YÉË×ÈËÃÝÝ</t>
  </si>
  <si>
    <t>10.1   ÁÎËÎÂÑÐÎËÛÍ YÉË×ÈËÃÝÝ</t>
  </si>
  <si>
    <t>11.    ÇÎ×ÈÄ ÁÓÓÄÀË, ÍÈÉÒÈÉÍ ÕÎÎË, ÄÎÒÓÓÐ ÁÀÉÐÍÛ YÉË×ÈËÃÝÝ</t>
  </si>
  <si>
    <t>11.1   ÍÈÉÒÈÉÍ ÕÎÎËÍÛ YÉË×ÈËÃÝÝ</t>
  </si>
  <si>
    <t>11.2   ÇÎ×ÈÄ ÁÓÓÄÀË ÄÎÒÓÓÐ ÁÀÉÐÍÛ YÉË×ÈËÃÝÝ</t>
  </si>
  <si>
    <t>12.    ÁÓÑÀÄ ÁÀÐÀÀ, YÉË×ÈËÃÝÝ</t>
  </si>
  <si>
    <t>12.1   ÕÓÂÜ ÕYÍÄ ÕÀÍÄÑÀÍ YÉË×ÈËÃÝÝ</t>
  </si>
  <si>
    <t>12.2   ÕÓÂÜ ÕYÍÈÉ ÝÄ ÇYÉË, ÕÝÐÝÃËÝË</t>
  </si>
  <si>
    <t>12.3   ÑÀÍÕYYÃÈÉÍ YÉË×ÈËÃÝÝ</t>
  </si>
  <si>
    <t xml:space="preserve">ÕªÂÑÃªË ÀÉÌÃÈÉÍ ÁÀÍÊÓÓÄÛÍ 2014 ÎÍÛ 7-Ð ÑÀÐÛÍ ÌÝÄÝÝ                                                                                                                                                                                             </t>
  </si>
  <si>
    <t xml:space="preserve">                                                                                                  BANK DATA OF KHUVSGUL AIMAG</t>
  </si>
  <si>
    <t>2014.08.04</t>
  </si>
  <si>
    <t>¯ç¿¿ëýëò</t>
  </si>
  <si>
    <t>ÕÀÀí áàíê</t>
  </si>
  <si>
    <t>Ìîíãîë áàíê</t>
  </si>
  <si>
    <t>ÕÀÑ áàíê</t>
  </si>
  <si>
    <t>Òºðèéí áàíê</t>
  </si>
  <si>
    <t xml:space="preserve">Êàïèòàë áàíê </t>
  </si>
  <si>
    <t xml:space="preserve">Ãîëîìò áàíê </t>
  </si>
  <si>
    <t>2013 îí</t>
  </si>
  <si>
    <t>2014 îí</t>
  </si>
  <si>
    <t>Îðëîãî</t>
  </si>
  <si>
    <t>Ìîíãîë áàíêíààñ àâñàí</t>
  </si>
  <si>
    <t>Êàññààð îðñîí</t>
  </si>
  <si>
    <t>Çàðëàãà</t>
  </si>
  <si>
    <t>Ìîíãîë áàíêèíä ºãñºí</t>
  </si>
  <si>
    <t>Öýâýð çàðëàãà</t>
  </si>
  <si>
    <t>Çýýëèéí ºðèéí ¿ëäýãäýë</t>
  </si>
  <si>
    <t>Õóãàöàà õýòýðñýí</t>
  </si>
  <si>
    <t>×àíàðã¿é çýýë</t>
  </si>
  <si>
    <t>Õàäãàëàìæèéí ¿ëäýãäýë</t>
  </si>
  <si>
    <t>Õàðèëöàõûí ¿ëäýãäýë</t>
  </si>
  <si>
    <t>ÍÈÉÃÌÈÉÍ ÄÀÀÒÃÀËÛÍ ÑÀÍÃÈÉÍ  ÀÂËÀÃÛÍ ÌÝÄÝÝ</t>
  </si>
  <si>
    <t>RECEIVABLE OF SOCIAL INSURANCE FUND</t>
  </si>
  <si>
    <t>2014 îíû 078ñàðûí 04-íèé áàéäëààð                                                   (ìÿí.òºã)</t>
  </si>
  <si>
    <t>Ñóìûí íýð</t>
  </si>
  <si>
    <t>Øèìòãýëèéí àâëàãà Á¯ÃÄ</t>
  </si>
  <si>
    <t>¯¿íýýñ</t>
  </si>
  <si>
    <t>Óðüä îíû àâëàãûí ¿ëäýãäýë</t>
  </si>
  <si>
    <t>Ýíý îíä øèíýýð ¿¿ññýí àâëàãà</t>
  </si>
  <si>
    <t>Á¯ÃÄ</t>
  </si>
  <si>
    <t xml:space="preserve">Õàíõ </t>
  </si>
  <si>
    <t>Öàãààí-óóë</t>
  </si>
  <si>
    <t>Öàãààí-¿¿ð</t>
  </si>
  <si>
    <t>×àíäìàíü-ºíäºð</t>
  </si>
  <si>
    <t>Øèíý-èäýð</t>
  </si>
  <si>
    <t>ÍÈÉÃÌÈÉÍ ÄÀÀÒÃÀËÛÍ ØÈÌÒÃÝËÈÉÍ ÎÐËÎÃÛÍ 2014 ÎÍÛ 07 ÑÀÐÛÍ ÌÝÄÝÝÃ 2013 ÎÍÛ                                                              ÌªÍ ¯ÅÒÝÉ ÕÀÐÜÖÓÓËÑÀÍ ÁÀÉÄÀË</t>
  </si>
  <si>
    <t>(ºññºí ä¿íãýýð ìÿí. òºãðºãººð)</t>
  </si>
  <si>
    <t xml:space="preserve">Óðüä îíîîñ ºññºí áóóðñàí </t>
  </si>
  <si>
    <t>Òºëºâëºãºº</t>
  </si>
  <si>
    <t>Ã¿éöýòãýë</t>
  </si>
  <si>
    <t>Тºëºâëºãºº</t>
  </si>
  <si>
    <t>Г¿éöýòãýë</t>
  </si>
  <si>
    <t>ÕªÂÑÃªË ÀÉÌÃÈÉÍ ÇÀÑÀÃ ÇÀÕÈÐÃÀÀÍÛ ÍÝÃÆ, ñóìààð</t>
  </si>
  <si>
    <t>ADMINISTRATIVE UNITS, soums</t>
  </si>
  <si>
    <t>Áàãèéí òîî</t>
  </si>
  <si>
    <t>Íóòàã äýâñãýðèéí õýìæýý,       ìÿí.êì2</t>
  </si>
  <si>
    <t>Õ¿í àìûí íÿãòøèë,     1êâ.êì-ò íîãäîõ õ¿í</t>
  </si>
  <si>
    <t xml:space="preserve">Öàãààí-¯¿ð </t>
  </si>
  <si>
    <t xml:space="preserve">Øèíý-Èäýð </t>
  </si>
  <si>
    <t>ЭРҮҮЛ МЭНД</t>
  </si>
  <si>
    <t xml:space="preserve">2014 оны эхний 7 сард 1965 эхээс 1969 хүүхэд амьд төрсөн байна. Өнгөрсөн оны мөн үеийнхээс амаржсан эхийн тоо 2 төрөлт буюу 0.1 хувиар, амьд төрсөн хүүхдийн тоо 12–оор буюу 0.6 хувиар тус тус өссөн байна. </t>
  </si>
  <si>
    <t xml:space="preserve">Нялхсын буюу 0-1 насны хүүхдийн эндэгдэл 29 тохиолдол буюу өмнөх оны мөн үетэй харьцуулахад 39.6 хувиар буурч, 1-5 насны хүүхдийн нас баралтын 6 тохиолдол бүртгэгдсэн байна. </t>
  </si>
  <si>
    <t xml:space="preserve">Халдварт өвчнөөр өвчлөгсдийн 30.6 хувь нь заг хүйтэн, 23.6 хувь нь салхин цэцэг, 22.4 хувь нь тэмбүү өвчнөөр өвчилсөн байна. Өнгөрсөн оны мөн үеийнхээс халдварт өвчнөөр өвчлөгчид 308 тохиолдол буюу 25.5 хувиар буурсан байна. </t>
  </si>
  <si>
    <t>ГЭМТ ХЭРЭГ</t>
  </si>
  <si>
    <t xml:space="preserve">2014 оны эхний 7 сарын байдлаар 382 гэмт хэрэгт 335 хүн холбогдсон байгаа нь өнгөрсөн оны мөн үетэй харьцуулахад гэмт хэрэг 20.5 хувиар өссөн байна. </t>
  </si>
  <si>
    <t>2014 оны эхний 7 сарын байдлаар 1476 хүн эрүүлжүүлсэн нь өнгөрсөн оны мөн үетэй харьцуулахад 209 хүнээр буюу 16.5 хувиар өссөн үзүүлэлттэй байна.</t>
  </si>
  <si>
    <t xml:space="preserve">Гэмт хэргийн улмаас 26 хүн нас барж, 141 хүн гэмтэж, аж ахуйн нэгж, байгууллага, иргэдэд 581.9 сая төгрөгийн хохирол учруулсан байна. Бүртгэгдсэн нийт гэмт хэргийн 37.2 хувийг согтуугаар үйлдсэн хэрэг, 30.4 хувийг иргэдийн эрүүл мэндийн эсрэг хэрэг, 36.6 хувийг иргэдийн өмчийн хулгайн хэрэг эзэлж байна. </t>
  </si>
  <si>
    <t>Статистикийн хэлтэс</t>
  </si>
  <si>
    <t>2014.07.10</t>
  </si>
</sst>
</file>

<file path=xl/styles.xml><?xml version="1.0" encoding="utf-8"?>
<styleSheet xmlns="http://schemas.openxmlformats.org/spreadsheetml/2006/main">
  <numFmts count="4">
    <numFmt numFmtId="164" formatCode="0.0"/>
    <numFmt numFmtId="165" formatCode="0.000"/>
    <numFmt numFmtId="166" formatCode="0.0_)"/>
    <numFmt numFmtId="167" formatCode="#\ ###.0"/>
  </numFmts>
  <fonts count="61">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8"/>
      <color indexed="81"/>
      <name val="Tahoma"/>
      <family val="2"/>
    </font>
    <font>
      <b/>
      <sz val="8"/>
      <color indexed="81"/>
      <name val="Tahoma"/>
      <family val="2"/>
    </font>
    <font>
      <sz val="8"/>
      <color indexed="81"/>
      <name val="Times New Roman Mon"/>
      <family val="1"/>
    </font>
    <font>
      <sz val="8"/>
      <color indexed="81"/>
      <name val="Mon_Baltica"/>
    </font>
    <font>
      <b/>
      <sz val="9"/>
      <name val="Arial Mon"/>
      <family val="2"/>
    </font>
    <font>
      <i/>
      <sz val="9"/>
      <name val="Arial Mon"/>
      <family val="2"/>
    </font>
    <font>
      <sz val="9"/>
      <name val="Arial Mon"/>
      <family val="2"/>
    </font>
    <font>
      <b/>
      <i/>
      <sz val="9"/>
      <name val="Arial Mon"/>
      <family val="2"/>
    </font>
    <font>
      <sz val="9"/>
      <color indexed="10"/>
      <name val="Arial Mon"/>
      <family val="2"/>
    </font>
    <font>
      <sz val="9"/>
      <color indexed="8"/>
      <name val="Arial Mon"/>
      <family val="2"/>
    </font>
    <font>
      <sz val="9"/>
      <color indexed="12"/>
      <name val="Arial Mon"/>
      <family val="2"/>
    </font>
    <font>
      <sz val="9"/>
      <color indexed="48"/>
      <name val="Arial Mon"/>
      <family val="2"/>
    </font>
    <font>
      <i/>
      <sz val="9"/>
      <color indexed="10"/>
      <name val="Arial Mon"/>
      <family val="2"/>
    </font>
    <font>
      <sz val="9"/>
      <color indexed="56"/>
      <name val="Arial Mon"/>
      <family val="2"/>
    </font>
    <font>
      <sz val="9"/>
      <color indexed="20"/>
      <name val="Arial Mon"/>
      <family val="2"/>
    </font>
    <font>
      <i/>
      <u/>
      <sz val="9"/>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sz val="8"/>
      <name val="Sc-Tahoma"/>
      <charset val="204"/>
    </font>
    <font>
      <sz val="9"/>
      <color theme="0"/>
      <name val="Arial Mon"/>
      <family val="2"/>
    </font>
    <font>
      <b/>
      <sz val="9"/>
      <color theme="0"/>
      <name val="Arial Mon"/>
      <family val="2"/>
    </font>
    <font>
      <b/>
      <sz val="9"/>
      <color theme="3" tint="0.39997558519241921"/>
      <name val="Arial Mon"/>
      <family val="2"/>
    </font>
    <font>
      <sz val="9"/>
      <color theme="3" tint="0.39997558519241921"/>
      <name val="Arial Mon"/>
      <family val="2"/>
    </font>
    <font>
      <b/>
      <u/>
      <sz val="9"/>
      <color theme="1" tint="4.9989318521683403E-2"/>
      <name val="Arial Mon"/>
      <family val="2"/>
    </font>
    <font>
      <b/>
      <sz val="9"/>
      <color theme="1" tint="4.9989318521683403E-2"/>
      <name val="Arial Mon"/>
      <family val="2"/>
    </font>
    <font>
      <i/>
      <sz val="9"/>
      <color theme="0"/>
      <name val="Arial Mon"/>
      <family val="2"/>
    </font>
    <font>
      <b/>
      <sz val="10"/>
      <name val="Arial Mon"/>
      <family val="2"/>
    </font>
    <font>
      <b/>
      <sz val="9"/>
      <color indexed="10"/>
      <name val="Arial Mon"/>
      <family val="2"/>
    </font>
    <font>
      <b/>
      <sz val="10"/>
      <color indexed="10"/>
      <name val="Arial Mon"/>
      <family val="2"/>
    </font>
    <font>
      <sz val="9"/>
      <color indexed="17"/>
      <name val="Arial Mon"/>
      <family val="2"/>
    </font>
    <font>
      <b/>
      <sz val="9"/>
      <color indexed="17"/>
      <name val="Arial Mon"/>
      <family val="2"/>
    </font>
    <font>
      <sz val="10"/>
      <color indexed="17"/>
      <name val="Arial Mon"/>
      <family val="2"/>
    </font>
    <font>
      <i/>
      <sz val="9"/>
      <color indexed="12"/>
      <name val="Arial Mon"/>
      <family val="2"/>
    </font>
    <font>
      <sz val="10"/>
      <color indexed="12"/>
      <name val="Arial Mon"/>
      <family val="2"/>
    </font>
    <font>
      <b/>
      <i/>
      <sz val="10"/>
      <name val="Arial Mon"/>
      <family val="2"/>
    </font>
    <font>
      <b/>
      <i/>
      <sz val="9"/>
      <color indexed="17"/>
      <name val="Arial Mon"/>
      <family val="2"/>
    </font>
    <font>
      <sz val="9"/>
      <color rgb="FF0000FF"/>
      <name val="Arial Mon"/>
      <family val="2"/>
    </font>
    <font>
      <sz val="10"/>
      <color rgb="FF0000FF"/>
      <name val="Arial Mon"/>
      <family val="2"/>
    </font>
    <font>
      <i/>
      <sz val="10"/>
      <name val="Arial Mon"/>
      <family val="2"/>
    </font>
    <font>
      <i/>
      <sz val="12"/>
      <name val="Arial Mon"/>
      <family val="2"/>
    </font>
    <font>
      <b/>
      <sz val="10"/>
      <color theme="0"/>
      <name val="Arial Mon"/>
      <family val="2"/>
    </font>
    <font>
      <sz val="10"/>
      <color theme="0"/>
      <name val="Arial Mon"/>
      <family val="2"/>
    </font>
    <font>
      <b/>
      <i/>
      <sz val="12"/>
      <name val="Arial Mon"/>
      <family val="2"/>
    </font>
    <font>
      <b/>
      <sz val="11"/>
      <name val="Arial"/>
      <family val="2"/>
    </font>
    <font>
      <sz val="11"/>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theme="3" tint="0.59999389629810485"/>
        <bgColor indexed="64"/>
      </patternFill>
    </fill>
    <fill>
      <patternFill patternType="solid">
        <fgColor rgb="FFC9A6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theme="4"/>
      </bottom>
      <diagonal/>
    </border>
    <border>
      <left/>
      <right/>
      <top style="medium">
        <color theme="4"/>
      </top>
      <bottom/>
      <diagonal/>
    </border>
    <border>
      <left/>
      <right/>
      <top style="medium">
        <color theme="4"/>
      </top>
      <bottom style="medium">
        <color theme="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3">
    <xf numFmtId="0" fontId="0" fillId="0" borderId="0"/>
    <xf numFmtId="0" fontId="12" fillId="0" borderId="0"/>
    <xf numFmtId="0" fontId="31" fillId="0" borderId="0"/>
    <xf numFmtId="0" fontId="32" fillId="0" borderId="0" applyNumberFormat="0" applyFill="0" applyBorder="0" applyAlignment="0" applyProtection="0">
      <alignment vertical="top"/>
      <protection locked="0"/>
    </xf>
    <xf numFmtId="0" fontId="30" fillId="0" borderId="0"/>
    <xf numFmtId="0" fontId="33" fillId="0" borderId="0"/>
    <xf numFmtId="0" fontId="33" fillId="0" borderId="0"/>
    <xf numFmtId="0" fontId="33" fillId="0" borderId="0"/>
    <xf numFmtId="0" fontId="30" fillId="0" borderId="0"/>
    <xf numFmtId="0" fontId="33" fillId="0" borderId="0"/>
    <xf numFmtId="0" fontId="33" fillId="0" borderId="0"/>
    <xf numFmtId="0" fontId="33" fillId="0" borderId="0"/>
    <xf numFmtId="0" fontId="33" fillId="0" borderId="0"/>
    <xf numFmtId="0" fontId="33" fillId="0" borderId="0"/>
    <xf numFmtId="0" fontId="11"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12" fillId="0" borderId="0"/>
    <xf numFmtId="0" fontId="12" fillId="0" borderId="0"/>
    <xf numFmtId="0" fontId="4" fillId="0" borderId="0"/>
    <xf numFmtId="0" fontId="3" fillId="0" borderId="0"/>
    <xf numFmtId="0" fontId="2" fillId="0" borderId="0"/>
    <xf numFmtId="0" fontId="1" fillId="0" borderId="0"/>
    <xf numFmtId="0" fontId="1" fillId="0" borderId="0"/>
    <xf numFmtId="0" fontId="12" fillId="0" borderId="0"/>
    <xf numFmtId="0" fontId="33" fillId="0" borderId="0" applyNumberFormat="0" applyFill="0" applyBorder="0" applyAlignment="0" applyProtection="0"/>
    <xf numFmtId="0" fontId="31" fillId="0" borderId="0"/>
    <xf numFmtId="0" fontId="12" fillId="0" borderId="0"/>
  </cellStyleXfs>
  <cellXfs count="318">
    <xf numFmtId="0" fontId="0" fillId="0" borderId="0" xfId="0"/>
    <xf numFmtId="0" fontId="18" fillId="0" borderId="0" xfId="1" applyFont="1" applyFill="1" applyAlignment="1">
      <alignment vertical="center"/>
    </xf>
    <xf numFmtId="0" fontId="18" fillId="0" borderId="0" xfId="1" applyFont="1" applyFill="1" applyBorder="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19" fillId="0" borderId="0" xfId="0" applyFont="1" applyFill="1" applyBorder="1" applyAlignment="1">
      <alignment horizontal="left" vertical="center" wrapText="1" indent="5"/>
    </xf>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xf numFmtId="164" fontId="19"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164" fontId="19" fillId="0" borderId="0"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19" fillId="0" borderId="4" xfId="0" applyFont="1" applyFill="1" applyBorder="1" applyAlignment="1">
      <alignment horizontal="center" vertical="center" textRotation="90" wrapText="1"/>
    </xf>
    <xf numFmtId="0" fontId="19" fillId="0" borderId="2" xfId="0" applyFont="1" applyFill="1" applyBorder="1" applyAlignment="1">
      <alignment vertical="center"/>
    </xf>
    <xf numFmtId="164" fontId="19" fillId="0" borderId="0"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164" fontId="17" fillId="0" borderId="0" xfId="0" applyNumberFormat="1" applyFont="1" applyFill="1" applyBorder="1" applyAlignment="1">
      <alignment horizontal="right" vertical="center"/>
    </xf>
    <xf numFmtId="0" fontId="18" fillId="0" borderId="0" xfId="0" applyFont="1" applyFill="1" applyAlignment="1">
      <alignment horizontal="center" vertical="center"/>
    </xf>
    <xf numFmtId="164" fontId="18" fillId="0" borderId="0" xfId="0" applyNumberFormat="1" applyFont="1" applyFill="1" applyAlignment="1">
      <alignment vertical="center"/>
    </xf>
    <xf numFmtId="0" fontId="19" fillId="0" borderId="0" xfId="1" applyFont="1" applyFill="1" applyBorder="1" applyAlignment="1">
      <alignment vertical="center"/>
    </xf>
    <xf numFmtId="0" fontId="19" fillId="0" borderId="5" xfId="0" applyFont="1" applyFill="1" applyBorder="1" applyAlignment="1">
      <alignment horizontal="left" vertical="center" wrapText="1" indent="5"/>
    </xf>
    <xf numFmtId="0" fontId="24" fillId="0" borderId="5" xfId="0" applyFont="1" applyFill="1" applyBorder="1" applyAlignment="1">
      <alignment horizontal="center" vertical="center"/>
    </xf>
    <xf numFmtId="164" fontId="19" fillId="0" borderId="5" xfId="0" applyNumberFormat="1" applyFont="1" applyFill="1" applyBorder="1" applyAlignment="1">
      <alignment horizontal="right" vertical="center" wrapText="1"/>
    </xf>
    <xf numFmtId="0" fontId="19" fillId="0" borderId="0" xfId="0" applyFont="1" applyFill="1" applyBorder="1" applyAlignment="1">
      <alignment vertical="center"/>
    </xf>
    <xf numFmtId="0" fontId="0" fillId="0" borderId="0" xfId="0" applyFill="1"/>
    <xf numFmtId="0" fontId="18" fillId="0" borderId="0" xfId="0" applyFont="1" applyAlignment="1">
      <alignment horizontal="left" vertical="center" wrapText="1"/>
    </xf>
    <xf numFmtId="0" fontId="18" fillId="0" borderId="0" xfId="1" applyFont="1" applyAlignment="1">
      <alignment vertical="center"/>
    </xf>
    <xf numFmtId="0" fontId="19" fillId="0" borderId="0" xfId="1" applyFont="1" applyBorder="1" applyAlignment="1">
      <alignment horizontal="center" vertical="center"/>
    </xf>
    <xf numFmtId="0" fontId="19" fillId="0" borderId="0" xfId="1" applyFont="1" applyBorder="1" applyAlignment="1">
      <alignment vertical="center"/>
    </xf>
    <xf numFmtId="0" fontId="19" fillId="0" borderId="0" xfId="1" applyFont="1" applyBorder="1" applyAlignment="1">
      <alignment horizontal="center" vertical="center" wrapText="1"/>
    </xf>
    <xf numFmtId="0" fontId="19" fillId="0" borderId="0" xfId="1" applyFont="1" applyBorder="1" applyAlignment="1">
      <alignment horizontal="lef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18" fillId="0" borderId="0" xfId="1"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center" vertical="center"/>
    </xf>
    <xf numFmtId="0" fontId="19" fillId="0" borderId="5" xfId="0" applyFont="1" applyBorder="1" applyAlignment="1">
      <alignment horizontal="center" vertical="center" wrapText="1"/>
    </xf>
    <xf numFmtId="0" fontId="17" fillId="0" borderId="5" xfId="0" applyFont="1" applyBorder="1" applyAlignment="1">
      <alignment horizontal="center" vertical="center" wrapText="1"/>
    </xf>
    <xf numFmtId="164" fontId="18" fillId="0" borderId="0" xfId="0" applyNumberFormat="1" applyFont="1" applyAlignment="1">
      <alignment vertical="center"/>
    </xf>
    <xf numFmtId="0" fontId="19" fillId="0" borderId="0" xfId="0" applyFont="1" applyBorder="1" applyAlignment="1">
      <alignment vertical="center"/>
    </xf>
    <xf numFmtId="0" fontId="17" fillId="0" borderId="0" xfId="0" applyFont="1" applyBorder="1" applyAlignment="1">
      <alignment horizontal="center" vertical="center"/>
    </xf>
    <xf numFmtId="165" fontId="18" fillId="0" borderId="0" xfId="0" applyNumberFormat="1" applyFont="1" applyAlignment="1">
      <alignment vertical="center"/>
    </xf>
    <xf numFmtId="164" fontId="21" fillId="2" borderId="0" xfId="0" applyNumberFormat="1" applyFont="1" applyFill="1" applyBorder="1" applyAlignment="1">
      <alignment horizontal="right" vertical="center" wrapText="1"/>
    </xf>
    <xf numFmtId="0" fontId="19" fillId="0" borderId="0" xfId="0" applyFont="1" applyBorder="1" applyAlignment="1">
      <alignment horizontal="right" vertical="center"/>
    </xf>
    <xf numFmtId="0" fontId="19" fillId="0" borderId="5" xfId="0" applyFont="1" applyBorder="1" applyAlignment="1">
      <alignment vertical="center"/>
    </xf>
    <xf numFmtId="164" fontId="19" fillId="0" borderId="5" xfId="0" applyNumberFormat="1" applyFont="1" applyBorder="1" applyAlignment="1">
      <alignment horizontal="right" vertical="center"/>
    </xf>
    <xf numFmtId="2" fontId="18" fillId="0" borderId="0" xfId="0" applyNumberFormat="1" applyFont="1" applyAlignment="1">
      <alignment vertical="center"/>
    </xf>
    <xf numFmtId="0" fontId="17" fillId="0" borderId="0" xfId="0" applyFont="1" applyBorder="1" applyAlignment="1">
      <alignment horizontal="left" vertical="center" indent="6"/>
    </xf>
    <xf numFmtId="164" fontId="19" fillId="2" borderId="0" xfId="0" applyNumberFormat="1" applyFont="1" applyFill="1" applyBorder="1" applyAlignment="1">
      <alignment horizontal="right" vertical="center"/>
    </xf>
    <xf numFmtId="0" fontId="28"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left" vertical="center"/>
    </xf>
    <xf numFmtId="0" fontId="28" fillId="0" borderId="0" xfId="0" applyFont="1" applyAlignment="1">
      <alignment horizontal="center" vertical="center" wrapText="1"/>
    </xf>
    <xf numFmtId="0" fontId="18" fillId="0" borderId="0" xfId="0" applyFont="1" applyAlignment="1">
      <alignment horizontal="left" vertical="center"/>
    </xf>
    <xf numFmtId="0" fontId="18" fillId="3" borderId="0" xfId="0" applyFont="1" applyFill="1" applyAlignment="1">
      <alignment vertical="center"/>
    </xf>
    <xf numFmtId="0" fontId="18" fillId="4" borderId="0" xfId="0" applyFont="1" applyFill="1" applyAlignment="1">
      <alignment vertical="center"/>
    </xf>
    <xf numFmtId="164" fontId="19" fillId="5" borderId="5" xfId="0" applyNumberFormat="1" applyFont="1" applyFill="1" applyBorder="1" applyAlignment="1">
      <alignment horizontal="right" vertical="center"/>
    </xf>
    <xf numFmtId="164" fontId="19" fillId="0" borderId="0" xfId="0" applyNumberFormat="1" applyFont="1" applyBorder="1" applyAlignment="1">
      <alignment horizontal="right" vertical="center"/>
    </xf>
    <xf numFmtId="0" fontId="17" fillId="0" borderId="0" xfId="1" applyFont="1" applyAlignment="1">
      <alignment horizontal="center"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8" fillId="0" borderId="0" xfId="0" applyFont="1" applyFill="1" applyBorder="1" applyAlignment="1">
      <alignment vertical="center"/>
    </xf>
    <xf numFmtId="164" fontId="19" fillId="2" borderId="6" xfId="0" applyNumberFormat="1" applyFont="1" applyFill="1" applyBorder="1" applyAlignment="1">
      <alignment horizontal="right" vertical="center" wrapText="1"/>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Fill="1" applyBorder="1" applyAlignment="1">
      <alignment horizontal="left" vertical="center" indent="5"/>
    </xf>
    <xf numFmtId="164" fontId="19" fillId="0" borderId="0" xfId="0" applyNumberFormat="1" applyFont="1" applyFill="1" applyBorder="1" applyAlignment="1">
      <alignment vertical="center"/>
    </xf>
    <xf numFmtId="0" fontId="19" fillId="0" borderId="0" xfId="0" applyFont="1" applyFill="1" applyBorder="1" applyAlignment="1">
      <alignment horizontal="left" vertical="center" wrapText="1"/>
    </xf>
    <xf numFmtId="164" fontId="19" fillId="2" borderId="7" xfId="0" applyNumberFormat="1" applyFont="1" applyFill="1" applyBorder="1" applyAlignment="1">
      <alignment horizontal="righ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164" fontId="19" fillId="0" borderId="0" xfId="0" applyNumberFormat="1" applyFont="1" applyBorder="1" applyAlignment="1">
      <alignment horizontal="right" vertical="center" wrapText="1"/>
    </xf>
    <xf numFmtId="164" fontId="19" fillId="2" borderId="0" xfId="0" applyNumberFormat="1" applyFont="1" applyFill="1" applyBorder="1" applyAlignment="1">
      <alignment horizontal="right" vertical="center" wrapText="1"/>
    </xf>
    <xf numFmtId="0" fontId="23" fillId="0" borderId="0" xfId="0" applyFont="1" applyBorder="1" applyAlignment="1">
      <alignment horizontal="center" vertical="center"/>
    </xf>
    <xf numFmtId="0" fontId="23" fillId="0" borderId="0" xfId="0" applyFont="1" applyBorder="1" applyAlignment="1">
      <alignment vertical="center"/>
    </xf>
    <xf numFmtId="0" fontId="19" fillId="0" borderId="0" xfId="0" applyFont="1" applyBorder="1" applyAlignment="1">
      <alignment horizontal="justify"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23" fillId="0" borderId="0" xfId="0" applyFont="1" applyBorder="1" applyAlignment="1">
      <alignment horizontal="left" vertical="center"/>
    </xf>
    <xf numFmtId="164" fontId="23" fillId="0" borderId="0" xfId="0" applyNumberFormat="1"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164" fontId="19" fillId="3" borderId="0" xfId="0" applyNumberFormat="1" applyFont="1" applyFill="1" applyBorder="1" applyAlignment="1">
      <alignment horizontal="right" vertical="center"/>
    </xf>
    <xf numFmtId="0" fontId="19" fillId="2" borderId="0" xfId="0" applyFont="1" applyFill="1" applyBorder="1" applyAlignment="1">
      <alignment horizontal="right" vertical="center"/>
    </xf>
    <xf numFmtId="164" fontId="27" fillId="0" borderId="0" xfId="0" applyNumberFormat="1" applyFont="1" applyFill="1" applyBorder="1" applyAlignment="1">
      <alignment horizontal="right" vertical="center"/>
    </xf>
    <xf numFmtId="164" fontId="19" fillId="2" borderId="8" xfId="0" applyNumberFormat="1" applyFont="1" applyFill="1" applyBorder="1" applyAlignment="1">
      <alignment horizontal="right" vertical="center" wrapText="1"/>
    </xf>
    <xf numFmtId="0" fontId="18" fillId="0" borderId="0" xfId="0" applyFont="1" applyBorder="1" applyAlignment="1">
      <alignment vertical="center"/>
    </xf>
    <xf numFmtId="164" fontId="18" fillId="0" borderId="0" xfId="0" applyNumberFormat="1" applyFont="1" applyBorder="1" applyAlignment="1">
      <alignment vertical="center"/>
    </xf>
    <xf numFmtId="0" fontId="18" fillId="0" borderId="5" xfId="0" applyFont="1" applyBorder="1" applyAlignment="1">
      <alignment vertical="center"/>
    </xf>
    <xf numFmtId="164" fontId="18" fillId="0" borderId="5" xfId="0" applyNumberFormat="1" applyFont="1" applyBorder="1" applyAlignment="1">
      <alignment vertical="center"/>
    </xf>
    <xf numFmtId="164" fontId="19" fillId="2" borderId="5" xfId="0" applyNumberFormat="1" applyFont="1" applyFill="1" applyBorder="1" applyAlignment="1">
      <alignment horizontal="right" vertical="center" wrapText="1"/>
    </xf>
    <xf numFmtId="0" fontId="19" fillId="0" borderId="0" xfId="0" applyFont="1" applyBorder="1" applyAlignment="1">
      <alignment vertical="center" wrapText="1"/>
    </xf>
    <xf numFmtId="0" fontId="25" fillId="2" borderId="0" xfId="0" applyFont="1" applyFill="1" applyBorder="1" applyAlignment="1">
      <alignment horizontal="center" vertical="center" wrapText="1"/>
    </xf>
    <xf numFmtId="0" fontId="18" fillId="0" borderId="0" xfId="0" applyFont="1" applyBorder="1" applyAlignment="1">
      <alignment horizontal="left" vertical="center" wrapText="1" indent="3"/>
    </xf>
    <xf numFmtId="164" fontId="18" fillId="0" borderId="0" xfId="0" applyNumberFormat="1" applyFont="1" applyBorder="1" applyAlignment="1">
      <alignment horizontal="left" vertical="center" wrapText="1" indent="3"/>
    </xf>
    <xf numFmtId="164" fontId="18" fillId="0" borderId="0" xfId="0" applyNumberFormat="1" applyFont="1" applyBorder="1" applyAlignment="1">
      <alignment vertical="center" wrapText="1"/>
    </xf>
    <xf numFmtId="0" fontId="18" fillId="0" borderId="0" xfId="0" applyFont="1" applyBorder="1" applyAlignment="1">
      <alignment vertical="center" wrapText="1"/>
    </xf>
    <xf numFmtId="0" fontId="19" fillId="0" borderId="5" xfId="0" applyFont="1" applyBorder="1" applyAlignment="1">
      <alignment horizontal="center" vertical="center"/>
    </xf>
    <xf numFmtId="164" fontId="19" fillId="2" borderId="0" xfId="0" applyNumberFormat="1" applyFont="1" applyFill="1" applyBorder="1" applyAlignment="1">
      <alignment horizontal="center" vertical="center" wrapText="1"/>
    </xf>
    <xf numFmtId="164" fontId="18" fillId="0" borderId="0" xfId="0" applyNumberFormat="1" applyFont="1" applyFill="1" applyBorder="1" applyAlignment="1">
      <alignment vertical="center"/>
    </xf>
    <xf numFmtId="0" fontId="19" fillId="0" borderId="5" xfId="0" applyFont="1" applyFill="1" applyBorder="1" applyAlignment="1">
      <alignment horizontal="center" vertical="center" wrapText="1"/>
    </xf>
    <xf numFmtId="164" fontId="19" fillId="0" borderId="0" xfId="1" applyNumberFormat="1" applyFont="1" applyFill="1" applyBorder="1" applyAlignment="1">
      <alignment horizontal="center" vertical="center" wrapText="1"/>
    </xf>
    <xf numFmtId="164" fontId="19" fillId="0" borderId="0" xfId="1" applyNumberFormat="1" applyFont="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17" fillId="0" borderId="0" xfId="0" applyFont="1" applyAlignment="1">
      <alignment vertical="center"/>
    </xf>
    <xf numFmtId="0" fontId="34" fillId="0" borderId="0" xfId="0" applyNumberFormat="1" applyFont="1" applyFill="1" applyBorder="1" applyAlignment="1" applyProtection="1">
      <alignment horizontal="right" vertical="top" wrapText="1"/>
    </xf>
    <xf numFmtId="0" fontId="35" fillId="6" borderId="0" xfId="0" applyFont="1" applyFill="1" applyBorder="1" applyAlignment="1">
      <alignment horizontal="center" vertical="center"/>
    </xf>
    <xf numFmtId="0" fontId="36" fillId="6" borderId="0" xfId="0" applyFont="1" applyFill="1" applyBorder="1" applyAlignment="1">
      <alignment horizontal="center" vertical="center"/>
    </xf>
    <xf numFmtId="0" fontId="35" fillId="6" borderId="0" xfId="0" applyFont="1" applyFill="1" applyBorder="1" applyAlignment="1">
      <alignment horizontal="center" vertical="center" wrapText="1"/>
    </xf>
    <xf numFmtId="0" fontId="35" fillId="6" borderId="3" xfId="0" applyFont="1" applyFill="1" applyBorder="1" applyAlignment="1">
      <alignment horizontal="center" vertical="center"/>
    </xf>
    <xf numFmtId="0" fontId="35" fillId="6"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164" fontId="37" fillId="0" borderId="5" xfId="0" applyNumberFormat="1" applyFont="1" applyFill="1" applyBorder="1" applyAlignment="1">
      <alignment horizontal="center" vertical="center"/>
    </xf>
    <xf numFmtId="164" fontId="37" fillId="2" borderId="5"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lignment vertical="center" wrapText="1"/>
    </xf>
    <xf numFmtId="164" fontId="40" fillId="0" borderId="0" xfId="0" applyNumberFormat="1" applyFont="1" applyFill="1" applyBorder="1" applyAlignment="1">
      <alignment horizontal="right" vertical="center" wrapText="1"/>
    </xf>
    <xf numFmtId="0" fontId="37" fillId="0" borderId="0" xfId="0" applyFont="1" applyFill="1" applyBorder="1" applyAlignment="1">
      <alignment horizontal="center" vertical="center" wrapText="1"/>
    </xf>
    <xf numFmtId="164" fontId="37" fillId="0" borderId="0" xfId="0" applyNumberFormat="1" applyFont="1" applyFill="1" applyBorder="1" applyAlignment="1">
      <alignment horizontal="right" vertical="center" wrapText="1"/>
    </xf>
    <xf numFmtId="0" fontId="37" fillId="0" borderId="5" xfId="0" applyFont="1" applyBorder="1" applyAlignment="1">
      <alignment horizontal="center" vertical="center"/>
    </xf>
    <xf numFmtId="164" fontId="37" fillId="0" borderId="5" xfId="0" applyNumberFormat="1" applyFont="1" applyFill="1" applyBorder="1" applyAlignment="1">
      <alignment horizontal="right" vertical="center"/>
    </xf>
    <xf numFmtId="164" fontId="37" fillId="0" borderId="5" xfId="0" applyNumberFormat="1" applyFont="1" applyBorder="1" applyAlignment="1">
      <alignment horizontal="right" vertical="center"/>
    </xf>
    <xf numFmtId="0" fontId="36" fillId="6" borderId="3" xfId="0" applyFont="1" applyFill="1" applyBorder="1" applyAlignment="1">
      <alignment horizontal="center" vertical="center"/>
    </xf>
    <xf numFmtId="0" fontId="36" fillId="6" borderId="0" xfId="1" applyFont="1" applyFill="1" applyBorder="1" applyAlignment="1">
      <alignment horizontal="center" vertical="center" wrapText="1"/>
    </xf>
    <xf numFmtId="164" fontId="37" fillId="0" borderId="5" xfId="1" applyNumberFormat="1" applyFont="1" applyFill="1" applyBorder="1" applyAlignment="1">
      <alignment horizontal="center" vertical="center" wrapText="1"/>
    </xf>
    <xf numFmtId="164" fontId="37" fillId="0" borderId="5" xfId="1" applyNumberFormat="1" applyFont="1" applyBorder="1" applyAlignment="1">
      <alignment horizontal="center" vertical="center" wrapText="1"/>
    </xf>
    <xf numFmtId="0" fontId="41" fillId="6" borderId="0" xfId="0" applyFont="1" applyFill="1" applyBorder="1" applyAlignment="1">
      <alignment vertical="center"/>
    </xf>
    <xf numFmtId="0" fontId="35" fillId="6" borderId="0" xfId="0" applyFont="1" applyFill="1" applyBorder="1" applyAlignment="1">
      <alignment horizontal="center" vertical="center" textRotation="90" wrapText="1"/>
    </xf>
    <xf numFmtId="0" fontId="41" fillId="6" borderId="3" xfId="0" applyFont="1" applyFill="1" applyBorder="1" applyAlignment="1">
      <alignment vertical="center"/>
    </xf>
    <xf numFmtId="0" fontId="37" fillId="0" borderId="5" xfId="0" applyFont="1" applyFill="1" applyBorder="1" applyAlignment="1">
      <alignment horizontal="center" vertical="center"/>
    </xf>
    <xf numFmtId="0" fontId="35" fillId="6" borderId="0" xfId="0" applyFont="1" applyFill="1" applyBorder="1" applyAlignment="1">
      <alignment horizontal="centerContinuous" vertical="center"/>
    </xf>
    <xf numFmtId="164" fontId="37" fillId="0" borderId="5"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wrapText="1"/>
    </xf>
    <xf numFmtId="0" fontId="35" fillId="6" borderId="3" xfId="0" applyFont="1" applyFill="1" applyBorder="1" applyAlignment="1">
      <alignment horizontal="center" vertical="center"/>
    </xf>
    <xf numFmtId="0" fontId="17" fillId="0" borderId="0" xfId="1" applyFont="1" applyAlignment="1">
      <alignment horizontal="center" vertical="center"/>
    </xf>
    <xf numFmtId="0" fontId="17"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vertical="center"/>
    </xf>
    <xf numFmtId="0" fontId="18" fillId="0" borderId="0" xfId="0" applyFont="1" applyAlignment="1">
      <alignment horizontal="left" vertical="center" wrapText="1"/>
    </xf>
    <xf numFmtId="0" fontId="28" fillId="0" borderId="0" xfId="0" applyFont="1" applyAlignment="1">
      <alignment horizontal="left" vertical="center" wrapText="1"/>
    </xf>
    <xf numFmtId="0" fontId="17" fillId="0" borderId="0" xfId="0" applyFont="1" applyAlignment="1">
      <alignment horizontal="center" vertical="center"/>
    </xf>
    <xf numFmtId="0" fontId="36" fillId="6" borderId="0" xfId="0" applyFont="1" applyFill="1" applyBorder="1" applyAlignment="1">
      <alignment horizontal="center" vertical="center" wrapText="1"/>
    </xf>
    <xf numFmtId="0" fontId="23" fillId="0" borderId="0" xfId="0" applyFont="1" applyBorder="1" applyAlignment="1">
      <alignment horizontal="center" vertical="center"/>
    </xf>
    <xf numFmtId="0" fontId="19" fillId="0"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18" fillId="0" borderId="9" xfId="0" applyFont="1" applyBorder="1" applyAlignment="1">
      <alignment horizontal="center" vertical="center" wrapText="1"/>
    </xf>
    <xf numFmtId="164" fontId="17" fillId="0" borderId="0" xfId="0" applyNumberFormat="1" applyFont="1" applyBorder="1" applyAlignment="1">
      <alignment horizontal="center" vertical="center"/>
    </xf>
    <xf numFmtId="0" fontId="20" fillId="0" borderId="0" xfId="0" applyFont="1" applyFill="1" applyAlignment="1">
      <alignment horizontal="center" vertical="center"/>
    </xf>
    <xf numFmtId="0" fontId="36" fillId="6" borderId="0" xfId="0" applyFont="1" applyFill="1" applyBorder="1" applyAlignment="1">
      <alignment horizontal="center" vertical="center"/>
    </xf>
    <xf numFmtId="0" fontId="36" fillId="6" borderId="3"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3"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Border="1" applyAlignment="1">
      <alignment horizontal="center" vertical="center"/>
    </xf>
    <xf numFmtId="0" fontId="36" fillId="6" borderId="3" xfId="0" applyFont="1" applyFill="1" applyBorder="1" applyAlignment="1">
      <alignment horizontal="center" vertical="center" wrapText="1"/>
    </xf>
    <xf numFmtId="0" fontId="37" fillId="2" borderId="5" xfId="1" applyFont="1" applyFill="1" applyBorder="1" applyAlignment="1">
      <alignment horizontal="center" vertical="center"/>
    </xf>
    <xf numFmtId="0" fontId="17" fillId="0" borderId="0" xfId="1" applyFont="1" applyAlignment="1">
      <alignment horizontal="center" vertical="center"/>
    </xf>
    <xf numFmtId="0" fontId="36" fillId="6" borderId="0" xfId="1" applyFont="1" applyFill="1" applyBorder="1" applyAlignment="1">
      <alignment horizontal="center" vertical="center" wrapText="1"/>
    </xf>
    <xf numFmtId="0" fontId="35" fillId="6"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37" fillId="0" borderId="5" xfId="0" applyFont="1" applyFill="1" applyBorder="1" applyAlignment="1">
      <alignment horizontal="center" vertical="center"/>
    </xf>
    <xf numFmtId="0" fontId="12" fillId="0" borderId="0" xfId="29" applyFont="1"/>
    <xf numFmtId="0" fontId="12" fillId="0" borderId="5" xfId="29" applyFont="1" applyBorder="1"/>
    <xf numFmtId="0" fontId="12" fillId="0" borderId="5" xfId="29" applyFont="1" applyBorder="1" applyAlignment="1">
      <alignment horizontal="right"/>
    </xf>
    <xf numFmtId="0" fontId="12" fillId="0" borderId="9" xfId="29" applyFont="1" applyBorder="1" applyAlignment="1">
      <alignment horizontal="center" vertical="center"/>
    </xf>
    <xf numFmtId="0" fontId="12" fillId="0" borderId="9" xfId="29" applyFont="1" applyBorder="1"/>
    <xf numFmtId="0" fontId="12" fillId="7" borderId="9" xfId="29" applyFont="1" applyFill="1" applyBorder="1" applyAlignment="1">
      <alignment horizontal="center"/>
    </xf>
    <xf numFmtId="0" fontId="12" fillId="0" borderId="5" xfId="29" applyFont="1" applyBorder="1" applyAlignment="1">
      <alignment horizontal="center" vertical="center"/>
    </xf>
    <xf numFmtId="0" fontId="12" fillId="7" borderId="5" xfId="29" applyFont="1" applyFill="1" applyBorder="1" applyAlignment="1">
      <alignment horizontal="center"/>
    </xf>
    <xf numFmtId="0" fontId="12" fillId="0" borderId="0" xfId="29" applyFont="1" applyFill="1" applyBorder="1"/>
    <xf numFmtId="166" fontId="43" fillId="0" borderId="0" xfId="29" applyNumberFormat="1" applyFont="1" applyFill="1" applyBorder="1"/>
    <xf numFmtId="0" fontId="19" fillId="0" borderId="0" xfId="29" applyFont="1" applyFill="1" applyBorder="1"/>
    <xf numFmtId="0" fontId="19" fillId="0" borderId="0" xfId="29" applyFont="1"/>
    <xf numFmtId="167" fontId="44" fillId="0" borderId="0" xfId="29" applyNumberFormat="1" applyFont="1" applyFill="1" applyBorder="1" applyAlignment="1">
      <alignment horizontal="right"/>
    </xf>
    <xf numFmtId="0" fontId="42" fillId="0" borderId="0" xfId="29" applyFont="1" applyFill="1" applyBorder="1"/>
    <xf numFmtId="0" fontId="17" fillId="0" borderId="0" xfId="29" applyFont="1" applyFill="1" applyBorder="1"/>
    <xf numFmtId="167" fontId="42" fillId="0" borderId="0" xfId="29" applyNumberFormat="1" applyFont="1" applyFill="1" applyBorder="1" applyAlignment="1">
      <alignment horizontal="right"/>
    </xf>
    <xf numFmtId="0" fontId="45" fillId="0" borderId="0" xfId="29" applyFont="1" applyFill="1" applyBorder="1"/>
    <xf numFmtId="0" fontId="46" fillId="0" borderId="0" xfId="29" applyFont="1" applyFill="1" applyBorder="1"/>
    <xf numFmtId="167" fontId="47" fillId="0" borderId="0" xfId="29" applyNumberFormat="1" applyFont="1" applyFill="1" applyBorder="1" applyAlignment="1">
      <alignment horizontal="right"/>
    </xf>
    <xf numFmtId="0" fontId="23" fillId="0" borderId="0" xfId="29" applyFont="1" applyFill="1" applyBorder="1"/>
    <xf numFmtId="0" fontId="48" fillId="0" borderId="0" xfId="29" applyFont="1" applyFill="1" applyBorder="1" applyAlignment="1">
      <alignment horizontal="left"/>
    </xf>
    <xf numFmtId="167" fontId="49" fillId="0" borderId="0" xfId="29" applyNumberFormat="1" applyFont="1" applyFill="1" applyBorder="1" applyAlignment="1">
      <alignment horizontal="right"/>
    </xf>
    <xf numFmtId="0" fontId="19" fillId="0" borderId="0" xfId="29" applyFont="1" applyFill="1" applyBorder="1" applyAlignment="1">
      <alignment vertical="top"/>
    </xf>
    <xf numFmtId="0" fontId="23" fillId="0" borderId="0" xfId="29" applyFont="1" applyFill="1" applyBorder="1" applyAlignment="1">
      <alignment horizontal="left"/>
    </xf>
    <xf numFmtId="0" fontId="50" fillId="0" borderId="0" xfId="29" applyFont="1" applyFill="1" applyBorder="1"/>
    <xf numFmtId="0" fontId="51" fillId="0" borderId="0" xfId="29" applyFont="1" applyFill="1" applyBorder="1"/>
    <xf numFmtId="0" fontId="48" fillId="0" borderId="0" xfId="29" applyFont="1" applyFill="1" applyBorder="1"/>
    <xf numFmtId="0" fontId="23" fillId="0" borderId="0" xfId="29" applyFont="1" applyFill="1" applyBorder="1" applyAlignment="1">
      <alignment vertical="top"/>
    </xf>
    <xf numFmtId="167" fontId="49" fillId="0" borderId="0" xfId="29" applyNumberFormat="1" applyFont="1" applyFill="1" applyBorder="1" applyAlignment="1">
      <alignment horizontal="right" vertical="top"/>
    </xf>
    <xf numFmtId="0" fontId="52" fillId="0" borderId="0" xfId="29" applyFont="1" applyBorder="1" applyAlignment="1"/>
    <xf numFmtId="167" fontId="53" fillId="0" borderId="0" xfId="29" applyNumberFormat="1" applyFont="1" applyBorder="1" applyAlignment="1">
      <alignment horizontal="right"/>
    </xf>
    <xf numFmtId="0" fontId="42" fillId="0" borderId="0" xfId="29" applyFont="1" applyFill="1" applyBorder="1" applyAlignment="1">
      <alignment horizontal="left"/>
    </xf>
    <xf numFmtId="0" fontId="21" fillId="0" borderId="0" xfId="29" applyFont="1" applyFill="1" applyBorder="1"/>
    <xf numFmtId="0" fontId="19" fillId="0" borderId="0" xfId="29" applyFont="1" applyFill="1" applyBorder="1" applyAlignment="1">
      <alignment wrapText="1"/>
    </xf>
    <xf numFmtId="0" fontId="48" fillId="0" borderId="0" xfId="29" applyFont="1" applyFill="1" applyBorder="1" applyAlignment="1">
      <alignment wrapText="1"/>
    </xf>
    <xf numFmtId="0" fontId="45" fillId="0" borderId="0" xfId="29" applyFont="1" applyFill="1" applyBorder="1" applyAlignment="1">
      <alignment horizontal="left"/>
    </xf>
    <xf numFmtId="0" fontId="45" fillId="0" borderId="0" xfId="29" applyFont="1" applyFill="1" applyBorder="1" applyAlignment="1">
      <alignment vertical="top"/>
    </xf>
    <xf numFmtId="0" fontId="45" fillId="0" borderId="0" xfId="29" applyFont="1" applyFill="1" applyBorder="1" applyAlignment="1">
      <alignment vertical="top" wrapText="1"/>
    </xf>
    <xf numFmtId="167" fontId="47" fillId="0" borderId="0" xfId="29" applyNumberFormat="1" applyFont="1" applyFill="1" applyBorder="1" applyAlignment="1">
      <alignment horizontal="right" vertical="top"/>
    </xf>
    <xf numFmtId="0" fontId="12" fillId="0" borderId="0" xfId="30" applyFont="1" applyFill="1" applyBorder="1"/>
    <xf numFmtId="0" fontId="45" fillId="0" borderId="0" xfId="30" applyFont="1" applyFill="1" applyBorder="1" applyAlignment="1"/>
    <xf numFmtId="0" fontId="45" fillId="0" borderId="0" xfId="30" applyFont="1" applyFill="1" applyBorder="1"/>
    <xf numFmtId="0" fontId="45" fillId="0" borderId="0" xfId="30" applyFont="1" applyFill="1" applyBorder="1" applyAlignment="1">
      <alignment vertical="top"/>
    </xf>
    <xf numFmtId="0" fontId="45" fillId="0" borderId="0" xfId="30" applyFont="1" applyFill="1" applyBorder="1" applyAlignment="1">
      <alignment wrapText="1"/>
    </xf>
    <xf numFmtId="167" fontId="47" fillId="0" borderId="0" xfId="30" applyNumberFormat="1" applyFont="1" applyFill="1" applyBorder="1" applyAlignment="1">
      <alignment horizontal="right"/>
    </xf>
    <xf numFmtId="0" fontId="45" fillId="0" borderId="0" xfId="29" applyFont="1" applyFill="1" applyBorder="1" applyAlignment="1"/>
    <xf numFmtId="0" fontId="48" fillId="0" borderId="0" xfId="29" applyFont="1" applyFill="1" applyBorder="1" applyAlignment="1">
      <alignment horizontal="left" wrapText="1"/>
    </xf>
    <xf numFmtId="0" fontId="18" fillId="0" borderId="0" xfId="29" applyFont="1" applyFill="1" applyBorder="1" applyAlignment="1">
      <alignment horizontal="center" wrapText="1"/>
    </xf>
    <xf numFmtId="0" fontId="48" fillId="0" borderId="0" xfId="29" applyFont="1" applyFill="1" applyBorder="1" applyAlignment="1">
      <alignment horizontal="center" wrapText="1"/>
    </xf>
    <xf numFmtId="0" fontId="18" fillId="0" borderId="0" xfId="29" applyFont="1" applyFill="1" applyBorder="1" applyAlignment="1">
      <alignment horizontal="left" wrapText="1"/>
    </xf>
    <xf numFmtId="0" fontId="19" fillId="0" borderId="0" xfId="29" applyFont="1" applyBorder="1"/>
    <xf numFmtId="0" fontId="12" fillId="0" borderId="0" xfId="29" applyFont="1" applyBorder="1"/>
    <xf numFmtId="0" fontId="42" fillId="0" borderId="5" xfId="29" applyFont="1" applyFill="1" applyBorder="1"/>
    <xf numFmtId="0" fontId="45" fillId="0" borderId="5" xfId="29" applyFont="1" applyFill="1" applyBorder="1"/>
    <xf numFmtId="0" fontId="19" fillId="0" borderId="5" xfId="29" applyFont="1" applyFill="1" applyBorder="1"/>
    <xf numFmtId="0" fontId="19" fillId="0" borderId="5" xfId="29" applyFont="1" applyFill="1" applyBorder="1" applyAlignment="1">
      <alignment vertical="top"/>
    </xf>
    <xf numFmtId="0" fontId="48" fillId="0" borderId="5" xfId="29" applyFont="1" applyFill="1" applyBorder="1" applyAlignment="1">
      <alignment horizontal="left" wrapText="1"/>
    </xf>
    <xf numFmtId="0" fontId="19" fillId="0" borderId="5" xfId="29" applyFont="1" applyBorder="1"/>
    <xf numFmtId="167" fontId="47" fillId="0" borderId="5" xfId="29" applyNumberFormat="1" applyFont="1" applyFill="1" applyBorder="1" applyAlignment="1">
      <alignment horizontal="right"/>
    </xf>
    <xf numFmtId="0" fontId="42" fillId="0" borderId="0" xfId="29" applyFont="1" applyAlignment="1">
      <alignment horizontal="center" vertical="center"/>
    </xf>
    <xf numFmtId="0" fontId="42" fillId="0" borderId="0" xfId="31" applyFont="1" applyFill="1" applyAlignment="1">
      <alignment horizontal="center" vertical="center" wrapText="1"/>
    </xf>
    <xf numFmtId="0" fontId="42" fillId="0" borderId="0" xfId="31" applyFont="1" applyFill="1" applyAlignment="1">
      <alignment horizontal="center" vertical="center" wrapText="1"/>
    </xf>
    <xf numFmtId="0" fontId="54" fillId="0" borderId="0" xfId="31" applyFont="1" applyFill="1" applyAlignment="1">
      <alignment horizontal="left" vertical="center" wrapText="1"/>
    </xf>
    <xf numFmtId="14" fontId="54" fillId="0" borderId="10" xfId="31" applyNumberFormat="1" applyFont="1" applyFill="1" applyBorder="1" applyAlignment="1"/>
    <xf numFmtId="0" fontId="55" fillId="0" borderId="10" xfId="31" applyFont="1" applyFill="1" applyBorder="1"/>
    <xf numFmtId="0" fontId="54" fillId="0" borderId="10" xfId="31" applyFont="1" applyFill="1" applyBorder="1" applyAlignment="1">
      <alignment horizontal="right"/>
    </xf>
    <xf numFmtId="0" fontId="56" fillId="6" borderId="11" xfId="31" applyFont="1" applyFill="1" applyBorder="1" applyAlignment="1">
      <alignment horizontal="center" vertical="center"/>
    </xf>
    <xf numFmtId="0" fontId="56" fillId="6" borderId="12" xfId="31" applyFont="1" applyFill="1" applyBorder="1" applyAlignment="1">
      <alignment horizontal="center" vertical="center"/>
    </xf>
    <xf numFmtId="0" fontId="56" fillId="6" borderId="12" xfId="31" applyFont="1" applyFill="1" applyBorder="1" applyAlignment="1">
      <alignment horizontal="center" vertical="center"/>
    </xf>
    <xf numFmtId="0" fontId="56" fillId="6" borderId="12" xfId="31" applyFont="1" applyFill="1" applyBorder="1" applyAlignment="1">
      <alignment horizontal="center" vertical="center" wrapText="1"/>
    </xf>
    <xf numFmtId="0" fontId="56" fillId="6" borderId="10" xfId="31" applyFont="1" applyFill="1" applyBorder="1" applyAlignment="1">
      <alignment horizontal="center" vertical="center"/>
    </xf>
    <xf numFmtId="0" fontId="57" fillId="6" borderId="10" xfId="31" applyFont="1" applyFill="1" applyBorder="1" applyAlignment="1">
      <alignment horizontal="center" vertical="center"/>
    </xf>
    <xf numFmtId="0" fontId="50" fillId="0" borderId="0" xfId="31" applyFont="1" applyFill="1" applyBorder="1" applyAlignment="1">
      <alignment horizontal="center" vertical="center"/>
    </xf>
    <xf numFmtId="0" fontId="54" fillId="0" borderId="0" xfId="31" applyFont="1" applyFill="1" applyBorder="1" applyAlignment="1">
      <alignment horizontal="center" vertical="center"/>
    </xf>
    <xf numFmtId="0" fontId="19" fillId="0" borderId="0" xfId="31" applyFont="1" applyFill="1" applyBorder="1" applyAlignment="1">
      <alignment horizontal="center" vertical="center"/>
    </xf>
    <xf numFmtId="0" fontId="19" fillId="0" borderId="0" xfId="31" applyFont="1" applyFill="1" applyBorder="1" applyAlignment="1">
      <alignment horizontal="center" vertical="center" wrapText="1"/>
    </xf>
    <xf numFmtId="164" fontId="19" fillId="0" borderId="0" xfId="31" applyNumberFormat="1" applyFont="1" applyFill="1" applyBorder="1" applyAlignment="1">
      <alignment horizontal="center" vertical="center"/>
    </xf>
    <xf numFmtId="164" fontId="18" fillId="0" borderId="0" xfId="31" applyNumberFormat="1" applyFont="1" applyFill="1" applyBorder="1" applyAlignment="1">
      <alignment horizontal="center" vertical="center"/>
    </xf>
    <xf numFmtId="164" fontId="17" fillId="0" borderId="0" xfId="31" applyNumberFormat="1" applyFont="1" applyFill="1" applyBorder="1" applyAlignment="1">
      <alignment horizontal="center" vertical="center"/>
    </xf>
    <xf numFmtId="0" fontId="19" fillId="0" borderId="0" xfId="31" applyFont="1" applyFill="1" applyBorder="1" applyAlignment="1">
      <alignment horizontal="left" vertical="center" wrapText="1"/>
    </xf>
    <xf numFmtId="0" fontId="19" fillId="0" borderId="0" xfId="31" applyFont="1" applyFill="1" applyBorder="1" applyAlignment="1">
      <alignment horizontal="left" vertical="center"/>
    </xf>
    <xf numFmtId="0" fontId="19" fillId="0" borderId="10" xfId="31" applyFont="1" applyFill="1" applyBorder="1" applyAlignment="1">
      <alignment horizontal="left" vertical="center" wrapText="1"/>
    </xf>
    <xf numFmtId="164" fontId="19" fillId="0" borderId="10" xfId="31" applyNumberFormat="1" applyFont="1" applyFill="1" applyBorder="1" applyAlignment="1">
      <alignment horizontal="center" vertical="center"/>
    </xf>
    <xf numFmtId="164" fontId="18" fillId="0" borderId="13" xfId="31" applyNumberFormat="1" applyFont="1" applyFill="1" applyBorder="1" applyAlignment="1">
      <alignment horizontal="center" vertical="center"/>
    </xf>
    <xf numFmtId="164" fontId="17" fillId="0" borderId="10" xfId="31" applyNumberFormat="1" applyFont="1" applyFill="1" applyBorder="1" applyAlignment="1">
      <alignment horizontal="center" vertical="center"/>
    </xf>
    <xf numFmtId="0" fontId="12" fillId="0" borderId="0" xfId="31" applyFont="1" applyFill="1" applyBorder="1" applyAlignment="1">
      <alignment horizontal="left" vertical="center"/>
    </xf>
    <xf numFmtId="0" fontId="31" fillId="0" borderId="0" xfId="31" applyFont="1" applyFill="1"/>
    <xf numFmtId="0" fontId="58" fillId="0" borderId="0" xfId="31" applyFont="1" applyFill="1" applyAlignment="1">
      <alignment horizontal="center"/>
    </xf>
    <xf numFmtId="0" fontId="42" fillId="0" borderId="0" xfId="31" applyFont="1" applyFill="1" applyAlignment="1">
      <alignment horizontal="center"/>
    </xf>
    <xf numFmtId="0" fontId="54" fillId="0" borderId="0" xfId="31" applyFont="1" applyFill="1" applyAlignment="1">
      <alignment horizontal="center"/>
    </xf>
    <xf numFmtId="0" fontId="42" fillId="0" borderId="0" xfId="31" applyFont="1" applyFill="1" applyAlignment="1">
      <alignment horizontal="center"/>
    </xf>
    <xf numFmtId="0" fontId="12" fillId="0" borderId="10" xfId="31" applyFont="1" applyFill="1" applyBorder="1"/>
    <xf numFmtId="0" fontId="56" fillId="6" borderId="11" xfId="31" applyFont="1" applyFill="1" applyBorder="1" applyAlignment="1">
      <alignment horizontal="center" vertical="center" wrapText="1"/>
    </xf>
    <xf numFmtId="0" fontId="56" fillId="6" borderId="10" xfId="31" applyFont="1" applyFill="1" applyBorder="1" applyAlignment="1">
      <alignment horizontal="center" vertical="center" wrapText="1"/>
    </xf>
    <xf numFmtId="0" fontId="56" fillId="6" borderId="10" xfId="31" applyFont="1" applyFill="1" applyBorder="1" applyAlignment="1">
      <alignment horizontal="center" vertical="center" wrapText="1"/>
    </xf>
    <xf numFmtId="0" fontId="42" fillId="0" borderId="0" xfId="31" applyFont="1" applyFill="1" applyBorder="1" applyAlignment="1">
      <alignment horizontal="left" vertical="center" wrapText="1"/>
    </xf>
    <xf numFmtId="164" fontId="42" fillId="0" borderId="0" xfId="31" applyNumberFormat="1" applyFont="1" applyFill="1" applyBorder="1" applyAlignment="1">
      <alignment horizontal="center" vertical="center" wrapText="1"/>
    </xf>
    <xf numFmtId="0" fontId="12" fillId="0" borderId="0" xfId="31" applyFont="1" applyFill="1" applyBorder="1" applyAlignment="1">
      <alignment horizontal="left" vertical="center" wrapText="1" indent="2"/>
    </xf>
    <xf numFmtId="164" fontId="12" fillId="0" borderId="0" xfId="31" applyNumberFormat="1" applyFont="1" applyFill="1" applyBorder="1" applyAlignment="1">
      <alignment horizontal="center" vertical="center" wrapText="1"/>
    </xf>
    <xf numFmtId="0" fontId="12" fillId="0" borderId="0" xfId="31" applyFont="1" applyFill="1" applyBorder="1" applyAlignment="1">
      <alignment horizontal="center" vertical="center" wrapText="1"/>
    </xf>
    <xf numFmtId="0" fontId="12" fillId="0" borderId="10" xfId="31" applyFont="1" applyFill="1" applyBorder="1" applyAlignment="1">
      <alignment horizontal="left" vertical="center" wrapText="1" indent="2"/>
    </xf>
    <xf numFmtId="164" fontId="12" fillId="0" borderId="10" xfId="31" applyNumberFormat="1" applyFont="1" applyFill="1" applyBorder="1" applyAlignment="1">
      <alignment horizontal="center" vertical="center" wrapText="1"/>
    </xf>
    <xf numFmtId="0" fontId="54" fillId="0" borderId="0" xfId="31" applyFont="1" applyFill="1" applyAlignment="1">
      <alignment horizontal="center" vertical="center" wrapText="1"/>
    </xf>
    <xf numFmtId="0" fontId="54" fillId="0" borderId="10" xfId="31" applyFont="1" applyFill="1" applyBorder="1" applyAlignment="1">
      <alignment horizontal="center" vertical="center" wrapText="1"/>
    </xf>
    <xf numFmtId="0" fontId="54" fillId="0" borderId="10" xfId="31" applyFont="1" applyFill="1" applyBorder="1" applyAlignment="1">
      <alignment horizontal="right" vertical="center" wrapText="1"/>
    </xf>
    <xf numFmtId="0" fontId="56" fillId="6" borderId="10" xfId="31" applyFont="1" applyFill="1" applyBorder="1" applyAlignment="1">
      <alignment horizontal="center" vertical="center"/>
    </xf>
    <xf numFmtId="164" fontId="42" fillId="0" borderId="0" xfId="31" applyNumberFormat="1" applyFont="1" applyFill="1" applyBorder="1" applyAlignment="1">
      <alignment horizontal="center" vertical="center"/>
    </xf>
    <xf numFmtId="0" fontId="12" fillId="0" borderId="0" xfId="31" applyFont="1" applyFill="1" applyBorder="1" applyAlignment="1">
      <alignment horizontal="left" vertical="center" wrapText="1" indent="1"/>
    </xf>
    <xf numFmtId="164" fontId="12" fillId="0" borderId="0" xfId="31" applyNumberFormat="1" applyFont="1" applyFill="1" applyBorder="1" applyAlignment="1">
      <alignment horizontal="center" vertical="center"/>
    </xf>
    <xf numFmtId="164" fontId="12" fillId="0" borderId="0" xfId="31" applyNumberFormat="1" applyFont="1" applyFill="1" applyBorder="1" applyAlignment="1">
      <alignment horizontal="right" vertical="center"/>
    </xf>
    <xf numFmtId="0" fontId="12" fillId="0" borderId="10" xfId="31" applyFont="1" applyFill="1" applyBorder="1" applyAlignment="1">
      <alignment horizontal="left" vertical="center" wrapText="1" indent="1"/>
    </xf>
    <xf numFmtId="164" fontId="12" fillId="0" borderId="10" xfId="31" applyNumberFormat="1" applyFont="1" applyFill="1" applyBorder="1" applyAlignment="1">
      <alignment horizontal="center" vertical="center"/>
    </xf>
    <xf numFmtId="164" fontId="12" fillId="0" borderId="10" xfId="31" applyNumberFormat="1" applyFont="1" applyFill="1" applyBorder="1" applyAlignment="1">
      <alignment horizontal="right" vertical="center"/>
    </xf>
    <xf numFmtId="0" fontId="42" fillId="0" borderId="0" xfId="31" applyFont="1" applyFill="1" applyBorder="1"/>
    <xf numFmtId="0" fontId="12" fillId="0" borderId="0" xfId="31" applyFont="1" applyFill="1"/>
    <xf numFmtId="164" fontId="12" fillId="0" borderId="0" xfId="31" applyNumberFormat="1" applyFont="1" applyFill="1"/>
    <xf numFmtId="164" fontId="42" fillId="0" borderId="14" xfId="31" applyNumberFormat="1" applyFont="1" applyFill="1" applyBorder="1" applyAlignment="1">
      <alignment horizontal="center" vertical="center"/>
    </xf>
    <xf numFmtId="164" fontId="42" fillId="0" borderId="15" xfId="31" applyNumberFormat="1" applyFont="1" applyFill="1" applyBorder="1" applyAlignment="1">
      <alignment horizontal="center" vertical="center"/>
    </xf>
    <xf numFmtId="0" fontId="42" fillId="0" borderId="0" xfId="32" applyFont="1" applyBorder="1" applyAlignment="1">
      <alignment horizontal="center" vertical="center" wrapText="1"/>
    </xf>
    <xf numFmtId="0" fontId="54" fillId="0" borderId="0" xfId="32" applyFont="1" applyBorder="1" applyAlignment="1">
      <alignment horizontal="center" vertical="center" wrapText="1"/>
    </xf>
    <xf numFmtId="0" fontId="42" fillId="0" borderId="13" xfId="32" applyFont="1" applyBorder="1" applyAlignment="1">
      <alignment horizontal="center" vertical="center" wrapText="1"/>
    </xf>
    <xf numFmtId="0" fontId="12" fillId="0" borderId="16" xfId="32" applyFont="1" applyBorder="1" applyAlignment="1">
      <alignment vertical="center" wrapText="1"/>
    </xf>
    <xf numFmtId="0" fontId="12" fillId="0" borderId="17" xfId="32" applyFont="1" applyBorder="1" applyAlignment="1">
      <alignment horizontal="center" vertical="center" wrapText="1"/>
    </xf>
    <xf numFmtId="0" fontId="12" fillId="0" borderId="18" xfId="32" applyFont="1" applyBorder="1" applyAlignment="1">
      <alignment horizontal="center" vertical="center" wrapText="1"/>
    </xf>
    <xf numFmtId="0" fontId="12" fillId="0" borderId="0" xfId="32" applyFont="1" applyBorder="1" applyAlignment="1">
      <alignment vertical="center" wrapText="1"/>
    </xf>
    <xf numFmtId="0" fontId="12" fillId="0" borderId="0" xfId="32" applyFont="1" applyBorder="1" applyAlignment="1">
      <alignment horizontal="center" vertical="center" wrapText="1"/>
    </xf>
    <xf numFmtId="0" fontId="12" fillId="0" borderId="0" xfId="32" applyFont="1" applyBorder="1" applyAlignment="1">
      <alignment vertical="center"/>
    </xf>
    <xf numFmtId="0" fontId="12" fillId="0" borderId="0" xfId="32" applyFont="1" applyBorder="1" applyAlignment="1">
      <alignment horizontal="center" vertical="center"/>
    </xf>
    <xf numFmtId="2" fontId="12" fillId="0" borderId="0" xfId="32" applyNumberFormat="1" applyFont="1" applyBorder="1" applyAlignment="1">
      <alignment horizontal="center" vertical="center"/>
    </xf>
    <xf numFmtId="0" fontId="42" fillId="0" borderId="19" xfId="32" applyFont="1" applyBorder="1" applyAlignment="1">
      <alignment horizontal="center" vertical="center"/>
    </xf>
    <xf numFmtId="0" fontId="42" fillId="0" borderId="20" xfId="32" applyFont="1" applyBorder="1" applyAlignment="1">
      <alignment horizontal="center" vertical="center"/>
    </xf>
    <xf numFmtId="2" fontId="42" fillId="0" borderId="21" xfId="32" applyNumberFormat="1" applyFont="1" applyBorder="1" applyAlignment="1">
      <alignment horizontal="center" vertical="center"/>
    </xf>
    <xf numFmtId="0" fontId="12" fillId="0" borderId="0" xfId="32" applyFont="1" applyAlignment="1">
      <alignment vertical="center"/>
    </xf>
    <xf numFmtId="0" fontId="59" fillId="0" borderId="0" xfId="0" applyFont="1" applyAlignment="1">
      <alignment horizontal="center"/>
    </xf>
    <xf numFmtId="0" fontId="59" fillId="0" borderId="0" xfId="0" applyFont="1" applyAlignment="1">
      <alignment horizontal="justify"/>
    </xf>
    <xf numFmtId="0" fontId="60" fillId="0" borderId="0" xfId="0" applyFont="1" applyAlignment="1">
      <alignment horizontal="justify"/>
    </xf>
    <xf numFmtId="0" fontId="60" fillId="0" borderId="0" xfId="0" applyFont="1"/>
  </cellXfs>
  <cellStyles count="33">
    <cellStyle name="Hyperlink 2" xfId="3"/>
    <cellStyle name="Normal" xfId="0" builtinId="0"/>
    <cellStyle name="Normal 10" xfId="17"/>
    <cellStyle name="Normal 11" xfId="18"/>
    <cellStyle name="Normal 12" xfId="19"/>
    <cellStyle name="Normal 13" xfId="20"/>
    <cellStyle name="Normal 13 2" xfId="32"/>
    <cellStyle name="Normal 14" xfId="21"/>
    <cellStyle name="Normal 15" xfId="24"/>
    <cellStyle name="Normal 16" xfId="25"/>
    <cellStyle name="Normal 17" xfId="26"/>
    <cellStyle name="Normal 18" xfId="27"/>
    <cellStyle name="Normal 2" xfId="4"/>
    <cellStyle name="Normal 2 10" xfId="29"/>
    <cellStyle name="Normal 2 2" xfId="5"/>
    <cellStyle name="Normal 2 2 2" xfId="22"/>
    <cellStyle name="Normal 2 3" xfId="6"/>
    <cellStyle name="Normal 2 3 2" xfId="23"/>
    <cellStyle name="Normal 2 4" xfId="16"/>
    <cellStyle name="Normal 2 5" xfId="28"/>
    <cellStyle name="Normal 3" xfId="7"/>
    <cellStyle name="Normal 3 2" xfId="8"/>
    <cellStyle name="Normal 4" xfId="9"/>
    <cellStyle name="Normal 4 2" xfId="10"/>
    <cellStyle name="Normal 5" xfId="2"/>
    <cellStyle name="Normal 5 2" xfId="11"/>
    <cellStyle name="Normal 6" xfId="12"/>
    <cellStyle name="Normal 7" xfId="13"/>
    <cellStyle name="Normal 8" xfId="14"/>
    <cellStyle name="Normal 9" xfId="15"/>
    <cellStyle name="Normal_2007 IDER 02" xfId="31"/>
    <cellStyle name="Normal_TAT" xfId="1"/>
    <cellStyle name="RowLevel_3" xfId="30" builtinId="1" iLevel="2"/>
  </cellStyles>
  <dxfs count="1">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Industry!$B$23</c:f>
              <c:strCache>
                <c:ptCount val="1"/>
                <c:pt idx="0">
                  <c:v>2013</c:v>
                </c:pt>
              </c:strCache>
            </c:strRef>
          </c:tx>
          <c:spPr>
            <a:solidFill>
              <a:schemeClr val="accent4">
                <a:lumMod val="75000"/>
              </a:schemeClr>
            </a:solidFill>
          </c:spPr>
          <c:dLbls>
            <c:showVal val="1"/>
          </c:dLbls>
          <c:cat>
            <c:strRef>
              <c:f>Industry!$C$22:$D$22</c:f>
              <c:strCache>
                <c:ptCount val="2"/>
                <c:pt idx="0">
                  <c:v>Íèéò á¿òýýãäýõ¿¿í</c:v>
                </c:pt>
                <c:pt idx="1">
                  <c:v>       Áîðëóóëàëò</c:v>
                </c:pt>
              </c:strCache>
            </c:strRef>
          </c:cat>
          <c:val>
            <c:numRef>
              <c:f>Industry!$C$23:$D$23</c:f>
              <c:numCache>
                <c:formatCode>0.0</c:formatCode>
                <c:ptCount val="2"/>
                <c:pt idx="0">
                  <c:v>2035.2098999999998</c:v>
                </c:pt>
                <c:pt idx="1">
                  <c:v>2035.2098999999998</c:v>
                </c:pt>
              </c:numCache>
            </c:numRef>
          </c:val>
        </c:ser>
        <c:ser>
          <c:idx val="1"/>
          <c:order val="1"/>
          <c:tx>
            <c:strRef>
              <c:f>Industry!$B$24</c:f>
              <c:strCache>
                <c:ptCount val="1"/>
                <c:pt idx="0">
                  <c:v>2014</c:v>
                </c:pt>
              </c:strCache>
            </c:strRef>
          </c:tx>
          <c:spPr>
            <a:solidFill>
              <a:schemeClr val="accent3">
                <a:lumMod val="75000"/>
              </a:schemeClr>
            </a:solidFill>
          </c:spPr>
          <c:dLbls>
            <c:showVal val="1"/>
          </c:dLbls>
          <c:cat>
            <c:strRef>
              <c:f>Industry!$C$22:$D$22</c:f>
              <c:strCache>
                <c:ptCount val="2"/>
                <c:pt idx="0">
                  <c:v>Íèéò á¿òýýãäýõ¿¿í</c:v>
                </c:pt>
                <c:pt idx="1">
                  <c:v>       Áîðëóóëàëò</c:v>
                </c:pt>
              </c:strCache>
            </c:strRef>
          </c:cat>
          <c:val>
            <c:numRef>
              <c:f>Industry!$C$24:$D$24</c:f>
              <c:numCache>
                <c:formatCode>0.0</c:formatCode>
                <c:ptCount val="2"/>
                <c:pt idx="0">
                  <c:v>4604.3964999999998</c:v>
                </c:pt>
                <c:pt idx="1">
                  <c:v>4759.4454999999998</c:v>
                </c:pt>
              </c:numCache>
            </c:numRef>
          </c:val>
        </c:ser>
        <c:dLbls>
          <c:showVal val="1"/>
        </c:dLbls>
        <c:axId val="82855808"/>
        <c:axId val="82857344"/>
      </c:barChart>
      <c:catAx>
        <c:axId val="82855808"/>
        <c:scaling>
          <c:orientation val="minMax"/>
        </c:scaling>
        <c:axPos val="b"/>
        <c:tickLblPos val="nextTo"/>
        <c:txPr>
          <a:bodyPr/>
          <a:lstStyle/>
          <a:p>
            <a:pPr>
              <a:defRPr>
                <a:latin typeface="Arial" pitchFamily="34" charset="0"/>
                <a:cs typeface="Arial" pitchFamily="34" charset="0"/>
              </a:defRPr>
            </a:pPr>
            <a:endParaRPr lang="en-US"/>
          </a:p>
        </c:txPr>
        <c:crossAx val="82857344"/>
        <c:crosses val="autoZero"/>
        <c:auto val="1"/>
        <c:lblAlgn val="ctr"/>
        <c:lblOffset val="100"/>
      </c:catAx>
      <c:valAx>
        <c:axId val="82857344"/>
        <c:scaling>
          <c:orientation val="minMax"/>
        </c:scaling>
        <c:axPos val="l"/>
        <c:numFmt formatCode="0.0" sourceLinked="1"/>
        <c:tickLblPos val="nextTo"/>
        <c:crossAx val="82855808"/>
        <c:crosses val="autoZero"/>
        <c:crossBetween val="between"/>
      </c:valAx>
    </c:plotArea>
    <c:legend>
      <c:legendPos val="r"/>
      <c:layout/>
    </c:legend>
    <c:plotVisOnly val="1"/>
    <c:dispBlanksAs val="gap"/>
  </c:chart>
  <c:spPr>
    <a:ln>
      <a:noFill/>
    </a:ln>
  </c:spPr>
  <c:printSettings>
    <c:headerFooter/>
    <c:pageMargins b="0.75000000000000355" l="0.70000000000000062" r="0.70000000000000062" t="0.750000000000003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'[1]niigmiin daatgal'!$B$42</c:f>
              <c:strCache>
                <c:ptCount val="1"/>
                <c:pt idx="0">
                  <c:v>Тºëºâëºãºº</c:v>
                </c:pt>
              </c:strCache>
            </c:strRef>
          </c:tx>
          <c:dLbls>
            <c:showVal val="1"/>
          </c:dLbls>
          <c:cat>
            <c:numRef>
              <c:f>'[1]niigmiin daatgal'!$C$41:$D$41</c:f>
              <c:numCache>
                <c:formatCode>General</c:formatCode>
                <c:ptCount val="2"/>
                <c:pt idx="0">
                  <c:v>2013</c:v>
                </c:pt>
                <c:pt idx="1">
                  <c:v>2014</c:v>
                </c:pt>
              </c:numCache>
            </c:numRef>
          </c:cat>
          <c:val>
            <c:numRef>
              <c:f>'[1]niigmiin daatgal'!$C$42:$D$42</c:f>
              <c:numCache>
                <c:formatCode>General</c:formatCode>
                <c:ptCount val="2"/>
                <c:pt idx="0">
                  <c:v>4829225.0999999996</c:v>
                </c:pt>
                <c:pt idx="1">
                  <c:v>11101737.800000001</c:v>
                </c:pt>
              </c:numCache>
            </c:numRef>
          </c:val>
        </c:ser>
        <c:ser>
          <c:idx val="1"/>
          <c:order val="1"/>
          <c:tx>
            <c:strRef>
              <c:f>'[1]niigmiin daatgal'!$B$43</c:f>
              <c:strCache>
                <c:ptCount val="1"/>
                <c:pt idx="0">
                  <c:v>Г¿éöýòãýë</c:v>
                </c:pt>
              </c:strCache>
            </c:strRef>
          </c:tx>
          <c:dLbls>
            <c:showVal val="1"/>
          </c:dLbls>
          <c:cat>
            <c:numRef>
              <c:f>'[1]niigmiin daatgal'!$C$41:$D$41</c:f>
              <c:numCache>
                <c:formatCode>General</c:formatCode>
                <c:ptCount val="2"/>
                <c:pt idx="0">
                  <c:v>2013</c:v>
                </c:pt>
                <c:pt idx="1">
                  <c:v>2014</c:v>
                </c:pt>
              </c:numCache>
            </c:numRef>
          </c:cat>
          <c:val>
            <c:numRef>
              <c:f>'[1]niigmiin daatgal'!$C$43:$D$43</c:f>
              <c:numCache>
                <c:formatCode>General</c:formatCode>
                <c:ptCount val="2"/>
                <c:pt idx="0">
                  <c:v>4847892.4000000004</c:v>
                </c:pt>
                <c:pt idx="1">
                  <c:v>9589078</c:v>
                </c:pt>
              </c:numCache>
            </c:numRef>
          </c:val>
        </c:ser>
        <c:dLbls>
          <c:showVal val="1"/>
        </c:dLbls>
        <c:overlap val="-25"/>
        <c:axId val="72253824"/>
        <c:axId val="72255360"/>
      </c:barChart>
      <c:catAx>
        <c:axId val="72253824"/>
        <c:scaling>
          <c:orientation val="minMax"/>
        </c:scaling>
        <c:axPos val="b"/>
        <c:numFmt formatCode="General" sourceLinked="1"/>
        <c:majorTickMark val="none"/>
        <c:tickLblPos val="nextTo"/>
        <c:crossAx val="72255360"/>
        <c:crosses val="autoZero"/>
        <c:auto val="1"/>
        <c:lblAlgn val="ctr"/>
        <c:lblOffset val="100"/>
      </c:catAx>
      <c:valAx>
        <c:axId val="72255360"/>
        <c:scaling>
          <c:orientation val="minMax"/>
        </c:scaling>
        <c:delete val="1"/>
        <c:axPos val="l"/>
        <c:numFmt formatCode="General" sourceLinked="1"/>
        <c:majorTickMark val="none"/>
        <c:tickLblPos val="nextTo"/>
        <c:crossAx val="72253824"/>
        <c:crosses val="autoZero"/>
        <c:crossBetween val="between"/>
      </c:valAx>
    </c:plotArea>
    <c:legend>
      <c:legendPos val="t"/>
      <c:layout/>
      <c:txPr>
        <a:bodyPr/>
        <a:lstStyle/>
        <a:p>
          <a:pPr>
            <a:defRPr>
              <a:latin typeface="Arial" pitchFamily="34" charset="0"/>
              <a:cs typeface="Arial" pitchFamily="34" charset="0"/>
            </a:defRPr>
          </a:pPr>
          <a:endParaRPr lang="en-US"/>
        </a:p>
      </c:txPr>
    </c:legend>
    <c:plotVisOnly val="1"/>
  </c:chart>
  <c:spPr>
    <a:ln>
      <a:noFill/>
    </a:ln>
  </c:spPr>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0</xdr:rowOff>
    </xdr:from>
    <xdr:to>
      <xdr:col>9</xdr:col>
      <xdr:colOff>514350</xdr:colOff>
      <xdr:row>64</xdr:row>
      <xdr:rowOff>142875</xdr:rowOff>
    </xdr:to>
    <xdr:sp macro="" textlink="">
      <xdr:nvSpPr>
        <xdr:cNvPr id="60602" name="AutoShape 1"/>
        <xdr:cNvSpPr>
          <a:spLocks noChangeArrowheads="1"/>
        </xdr:cNvSpPr>
      </xdr:nvSpPr>
      <xdr:spPr bwMode="auto">
        <a:xfrm>
          <a:off x="314325" y="161925"/>
          <a:ext cx="5686425" cy="103441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60418"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60419"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2014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60420"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2014 ÎÍÛ 6 ÑÀÐÛÍ ÒÀÍÈËÖÓÓËÃÀ</a:t>
          </a:r>
        </a:p>
      </xdr:txBody>
    </xdr:sp>
    <xdr:clientData/>
  </xdr:twoCellAnchor>
  <xdr:twoCellAnchor editAs="oneCell">
    <xdr:from>
      <xdr:col>3</xdr:col>
      <xdr:colOff>142875</xdr:colOff>
      <xdr:row>15</xdr:row>
      <xdr:rowOff>38100</xdr:rowOff>
    </xdr:from>
    <xdr:to>
      <xdr:col>7</xdr:col>
      <xdr:colOff>66675</xdr:colOff>
      <xdr:row>29</xdr:row>
      <xdr:rowOff>57150</xdr:rowOff>
    </xdr:to>
    <xdr:pic>
      <xdr:nvPicPr>
        <xdr:cNvPr id="7" name="Picture 6"/>
        <xdr:cNvPicPr>
          <a:picLocks noChangeAspect="1" noChangeArrowheads="1"/>
        </xdr:cNvPicPr>
      </xdr:nvPicPr>
      <xdr:blipFill>
        <a:blip xmlns:r="http://schemas.openxmlformats.org/officeDocument/2006/relationships" r:embed="rId1"/>
        <a:srcRect/>
        <a:stretch>
          <a:fillRect/>
        </a:stretch>
      </xdr:blipFill>
      <xdr:spPr bwMode="auto">
        <a:xfrm>
          <a:off x="1971675" y="2466975"/>
          <a:ext cx="2362200" cy="228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21</xdr:row>
      <xdr:rowOff>0</xdr:rowOff>
    </xdr:from>
    <xdr:to>
      <xdr:col>8</xdr:col>
      <xdr:colOff>457200</xdr:colOff>
      <xdr:row>39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171449</xdr:colOff>
      <xdr:row>32</xdr:row>
      <xdr:rowOff>85725</xdr:rowOff>
    </xdr:from>
    <xdr:to>
      <xdr:col>9</xdr:col>
      <xdr:colOff>628650</xdr:colOff>
      <xdr:row>53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5</xdr:row>
      <xdr:rowOff>0</xdr:rowOff>
    </xdr:from>
    <xdr:to>
      <xdr:col>3</xdr:col>
      <xdr:colOff>476251</xdr:colOff>
      <xdr:row>7</xdr:row>
      <xdr:rowOff>0</xdr:rowOff>
    </xdr:to>
    <xdr:pic>
      <xdr:nvPicPr>
        <xdr:cNvPr id="90116" name="Chart 1"/>
        <xdr:cNvPicPr>
          <a:picLocks noChangeArrowheads="1"/>
        </xdr:cNvPicPr>
      </xdr:nvPicPr>
      <xdr:blipFill>
        <a:blip xmlns:r="http://schemas.openxmlformats.org/officeDocument/2006/relationships" r:embed="rId1"/>
        <a:srcRect b="-333"/>
        <a:stretch>
          <a:fillRect/>
        </a:stretch>
      </xdr:blipFill>
      <xdr:spPr bwMode="auto">
        <a:xfrm>
          <a:off x="609601" y="2228850"/>
          <a:ext cx="8305800" cy="3105150"/>
        </a:xfrm>
        <a:prstGeom prst="rect">
          <a:avLst/>
        </a:prstGeom>
        <a:noFill/>
      </xdr:spPr>
    </xdr:pic>
    <xdr:clientData/>
  </xdr:twoCellAnchor>
  <xdr:twoCellAnchor>
    <xdr:from>
      <xdr:col>1</xdr:col>
      <xdr:colOff>266700</xdr:colOff>
      <xdr:row>9</xdr:row>
      <xdr:rowOff>0</xdr:rowOff>
    </xdr:from>
    <xdr:to>
      <xdr:col>4</xdr:col>
      <xdr:colOff>333375</xdr:colOff>
      <xdr:row>12</xdr:row>
      <xdr:rowOff>1047750</xdr:rowOff>
    </xdr:to>
    <xdr:pic>
      <xdr:nvPicPr>
        <xdr:cNvPr id="90115" name="Chart 2"/>
        <xdr:cNvPicPr>
          <a:picLocks noChangeArrowheads="1"/>
        </xdr:cNvPicPr>
      </xdr:nvPicPr>
      <xdr:blipFill>
        <a:blip xmlns:r="http://schemas.openxmlformats.org/officeDocument/2006/relationships" r:embed="rId2"/>
        <a:srcRect b="-192"/>
        <a:stretch>
          <a:fillRect/>
        </a:stretch>
      </xdr:blipFill>
      <xdr:spPr bwMode="auto">
        <a:xfrm>
          <a:off x="876300" y="6734175"/>
          <a:ext cx="8505825" cy="2209800"/>
        </a:xfrm>
        <a:prstGeom prst="rect">
          <a:avLst/>
        </a:prstGeom>
        <a:noFill/>
      </xdr:spPr>
    </xdr:pic>
    <xdr:clientData/>
  </xdr:twoCellAnchor>
  <xdr:twoCellAnchor>
    <xdr:from>
      <xdr:col>1</xdr:col>
      <xdr:colOff>0</xdr:colOff>
      <xdr:row>14</xdr:row>
      <xdr:rowOff>0</xdr:rowOff>
    </xdr:from>
    <xdr:to>
      <xdr:col>2</xdr:col>
      <xdr:colOff>6886575</xdr:colOff>
      <xdr:row>17</xdr:row>
      <xdr:rowOff>0</xdr:rowOff>
    </xdr:to>
    <xdr:pic>
      <xdr:nvPicPr>
        <xdr:cNvPr id="90114" name="Chart 3"/>
        <xdr:cNvPicPr>
          <a:picLocks noChangeArrowheads="1"/>
        </xdr:cNvPicPr>
      </xdr:nvPicPr>
      <xdr:blipFill>
        <a:blip xmlns:r="http://schemas.openxmlformats.org/officeDocument/2006/relationships" r:embed="rId3"/>
        <a:srcRect l="-2563" t="-5495" r="-4404" b="-5695"/>
        <a:stretch>
          <a:fillRect/>
        </a:stretch>
      </xdr:blipFill>
      <xdr:spPr bwMode="auto">
        <a:xfrm>
          <a:off x="609600" y="12087225"/>
          <a:ext cx="7810500" cy="2362200"/>
        </a:xfrm>
        <a:prstGeom prst="rect">
          <a:avLst/>
        </a:prstGeom>
        <a:noFill/>
      </xdr:spPr>
    </xdr:pic>
    <xdr:clientData/>
  </xdr:twoCellAnchor>
  <xdr:twoCellAnchor>
    <xdr:from>
      <xdr:col>1</xdr:col>
      <xdr:colOff>695326</xdr:colOff>
      <xdr:row>18</xdr:row>
      <xdr:rowOff>85726</xdr:rowOff>
    </xdr:from>
    <xdr:to>
      <xdr:col>2</xdr:col>
      <xdr:colOff>6362701</xdr:colOff>
      <xdr:row>24</xdr:row>
      <xdr:rowOff>1247776</xdr:rowOff>
    </xdr:to>
    <xdr:pic>
      <xdr:nvPicPr>
        <xdr:cNvPr id="90113" name="Chart 4"/>
        <xdr:cNvPicPr>
          <a:picLocks noChangeArrowheads="1"/>
        </xdr:cNvPicPr>
      </xdr:nvPicPr>
      <xdr:blipFill>
        <a:blip xmlns:r="http://schemas.openxmlformats.org/officeDocument/2006/relationships" r:embed="rId4"/>
        <a:srcRect l="-3023" t="-4903" r="-4745" b="-5386"/>
        <a:stretch>
          <a:fillRect/>
        </a:stretch>
      </xdr:blipFill>
      <xdr:spPr bwMode="auto">
        <a:xfrm>
          <a:off x="1304926" y="15582901"/>
          <a:ext cx="6591300" cy="25336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sariin%20taniltsuulga/saraa/7%20sariin%20taniltsuulg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VVR "/>
      <sheetName val="1"/>
      <sheetName val="niigmiin daatgal"/>
      <sheetName val="niigmiin daatgal 1"/>
      <sheetName val="bank"/>
      <sheetName val="une"/>
    </sheetNames>
    <sheetDataSet>
      <sheetData sheetId="0" refreshError="1"/>
      <sheetData sheetId="1" refreshError="1"/>
      <sheetData sheetId="2">
        <row r="41">
          <cell r="C41">
            <v>2013</v>
          </cell>
          <cell r="D41">
            <v>2014</v>
          </cell>
        </row>
        <row r="42">
          <cell r="B42" t="str">
            <v>Тºëºâëºãºº</v>
          </cell>
          <cell r="C42">
            <v>4829225.0999999996</v>
          </cell>
          <cell r="D42">
            <v>11101737.800000001</v>
          </cell>
        </row>
        <row r="43">
          <cell r="B43" t="str">
            <v>Г¿éöýòãýë</v>
          </cell>
          <cell r="C43">
            <v>4847892.4000000004</v>
          </cell>
          <cell r="D43">
            <v>9589078</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N23" sqref="N23"/>
    </sheetView>
  </sheetViews>
  <sheetFormatPr defaultRowHeight="12.75"/>
  <cols>
    <col min="1" max="16384" width="9.140625" style="33"/>
  </cols>
  <sheetData/>
  <phoneticPr fontId="29" type="noConversion"/>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dimension ref="A1:D31"/>
  <sheetViews>
    <sheetView workbookViewId="0">
      <selection activeCell="F13" sqref="F13"/>
    </sheetView>
  </sheetViews>
  <sheetFormatPr defaultRowHeight="12.75"/>
  <cols>
    <col min="1" max="3" width="16.7109375" customWidth="1"/>
    <col min="4" max="4" width="23.42578125" customWidth="1"/>
  </cols>
  <sheetData>
    <row r="1" spans="1:4">
      <c r="A1" s="269" t="s">
        <v>304</v>
      </c>
      <c r="B1" s="269"/>
      <c r="C1" s="269"/>
      <c r="D1" s="269"/>
    </row>
    <row r="2" spans="1:4">
      <c r="A2" s="270" t="s">
        <v>305</v>
      </c>
      <c r="B2" s="270"/>
      <c r="C2" s="270"/>
      <c r="D2" s="270"/>
    </row>
    <row r="3" spans="1:4">
      <c r="A3" s="271"/>
      <c r="B3" s="271"/>
      <c r="C3" s="271"/>
      <c r="D3" s="271"/>
    </row>
    <row r="4" spans="1:4" ht="13.5" thickBot="1">
      <c r="A4" s="272" t="s">
        <v>306</v>
      </c>
      <c r="B4" s="272"/>
      <c r="C4" s="272"/>
      <c r="D4" s="272"/>
    </row>
    <row r="5" spans="1:4" ht="13.5" thickBot="1">
      <c r="A5" s="273" t="s">
        <v>307</v>
      </c>
      <c r="B5" s="273" t="s">
        <v>308</v>
      </c>
      <c r="C5" s="250" t="s">
        <v>309</v>
      </c>
      <c r="D5" s="250"/>
    </row>
    <row r="6" spans="1:4" ht="64.5" thickBot="1">
      <c r="A6" s="274"/>
      <c r="B6" s="274"/>
      <c r="C6" s="275" t="s">
        <v>310</v>
      </c>
      <c r="D6" s="275" t="s">
        <v>311</v>
      </c>
    </row>
    <row r="7" spans="1:4">
      <c r="A7" s="276" t="s">
        <v>312</v>
      </c>
      <c r="B7" s="277">
        <f>SUM(B8:B31)</f>
        <v>409755.49999999994</v>
      </c>
      <c r="C7" s="277">
        <f>SUM(C8:C31)</f>
        <v>178814.59999999998</v>
      </c>
      <c r="D7" s="277">
        <f>SUM(D8:D31)</f>
        <v>233668.09999999998</v>
      </c>
    </row>
    <row r="8" spans="1:4" ht="38.25">
      <c r="A8" s="278" t="s">
        <v>8</v>
      </c>
      <c r="B8" s="279">
        <f>SUM(C8:D8)</f>
        <v>3835.4</v>
      </c>
      <c r="C8" s="280"/>
      <c r="D8" s="280">
        <v>3835.4</v>
      </c>
    </row>
    <row r="9" spans="1:4" ht="25.5">
      <c r="A9" s="278" t="s">
        <v>9</v>
      </c>
      <c r="B9" s="279"/>
      <c r="C9" s="279">
        <v>1532.2</v>
      </c>
      <c r="D9" s="279">
        <v>1195</v>
      </c>
    </row>
    <row r="10" spans="1:4" ht="25.5">
      <c r="A10" s="278" t="s">
        <v>10</v>
      </c>
      <c r="B10" s="279">
        <f>SUM(C10:D10)</f>
        <v>191.7</v>
      </c>
      <c r="C10" s="279">
        <v>191.7</v>
      </c>
      <c r="D10" s="279"/>
    </row>
    <row r="11" spans="1:4" ht="38.25">
      <c r="A11" s="278" t="s">
        <v>11</v>
      </c>
      <c r="B11" s="279">
        <f>(C11+D11)</f>
        <v>1987.5</v>
      </c>
      <c r="C11" s="279">
        <v>6.5</v>
      </c>
      <c r="D11" s="279">
        <v>1981</v>
      </c>
    </row>
    <row r="12" spans="1:4">
      <c r="A12" s="278" t="s">
        <v>12</v>
      </c>
      <c r="B12" s="279">
        <f t="shared" ref="B12:B31" si="0">(C12+D12)</f>
        <v>1113.9000000000001</v>
      </c>
      <c r="C12" s="279">
        <v>184.7</v>
      </c>
      <c r="D12" s="279">
        <v>929.2</v>
      </c>
    </row>
    <row r="13" spans="1:4" ht="38.25">
      <c r="A13" s="278" t="s">
        <v>13</v>
      </c>
      <c r="B13" s="279">
        <f t="shared" si="0"/>
        <v>230.1</v>
      </c>
      <c r="C13" s="279">
        <v>230.1</v>
      </c>
      <c r="D13" s="279"/>
    </row>
    <row r="14" spans="1:4" ht="25.5">
      <c r="A14" s="278" t="s">
        <v>14</v>
      </c>
      <c r="B14" s="279">
        <f t="shared" si="0"/>
        <v>3238.6</v>
      </c>
      <c r="C14" s="279">
        <v>1038.5999999999999</v>
      </c>
      <c r="D14" s="279">
        <v>2200</v>
      </c>
    </row>
    <row r="15" spans="1:4" ht="25.5">
      <c r="A15" s="278" t="s">
        <v>15</v>
      </c>
      <c r="B15" s="279">
        <f t="shared" si="0"/>
        <v>1138.2</v>
      </c>
      <c r="C15" s="279">
        <v>38.200000000000003</v>
      </c>
      <c r="D15" s="279">
        <v>1100</v>
      </c>
    </row>
    <row r="16" spans="1:4" ht="38.25">
      <c r="A16" s="278" t="s">
        <v>98</v>
      </c>
      <c r="B16" s="279">
        <f t="shared" si="0"/>
        <v>130.6</v>
      </c>
      <c r="C16" s="279">
        <v>130.6</v>
      </c>
      <c r="D16" s="279"/>
    </row>
    <row r="17" spans="1:4" ht="25.5">
      <c r="A17" s="278" t="s">
        <v>17</v>
      </c>
      <c r="B17" s="279">
        <f t="shared" si="0"/>
        <v>5855</v>
      </c>
      <c r="C17" s="279">
        <v>55</v>
      </c>
      <c r="D17" s="279">
        <v>5800</v>
      </c>
    </row>
    <row r="18" spans="1:4" ht="38.25">
      <c r="A18" s="278" t="s">
        <v>18</v>
      </c>
      <c r="B18" s="279">
        <f t="shared" si="0"/>
        <v>460</v>
      </c>
      <c r="C18" s="279">
        <v>460</v>
      </c>
      <c r="D18" s="279"/>
    </row>
    <row r="19" spans="1:4" ht="38.25">
      <c r="A19" s="278" t="s">
        <v>19</v>
      </c>
      <c r="B19" s="279">
        <f t="shared" si="0"/>
        <v>64.400000000000006</v>
      </c>
      <c r="C19" s="279">
        <v>10.8</v>
      </c>
      <c r="D19" s="279">
        <v>53.6</v>
      </c>
    </row>
    <row r="20" spans="1:4" ht="25.5">
      <c r="A20" s="278" t="s">
        <v>20</v>
      </c>
      <c r="B20" s="279">
        <f t="shared" si="0"/>
        <v>1796.8</v>
      </c>
      <c r="C20" s="279">
        <v>796.8</v>
      </c>
      <c r="D20" s="279">
        <v>1000</v>
      </c>
    </row>
    <row r="21" spans="1:4" ht="38.25">
      <c r="A21" s="278" t="s">
        <v>21</v>
      </c>
      <c r="B21" s="279">
        <f t="shared" si="0"/>
        <v>9683.3000000000011</v>
      </c>
      <c r="C21" s="279">
        <v>818.7</v>
      </c>
      <c r="D21" s="279">
        <v>8864.6</v>
      </c>
    </row>
    <row r="22" spans="1:4">
      <c r="A22" s="278" t="s">
        <v>313</v>
      </c>
      <c r="B22" s="279">
        <f t="shared" si="0"/>
        <v>1647.4</v>
      </c>
      <c r="C22" s="279">
        <v>1297.4000000000001</v>
      </c>
      <c r="D22" s="279">
        <v>350</v>
      </c>
    </row>
    <row r="23" spans="1:4" ht="25.5">
      <c r="A23" s="278" t="s">
        <v>30</v>
      </c>
      <c r="B23" s="279">
        <f t="shared" si="0"/>
        <v>462.7</v>
      </c>
      <c r="C23" s="279">
        <v>462.7</v>
      </c>
      <c r="D23" s="279"/>
    </row>
    <row r="24" spans="1:4" ht="38.25">
      <c r="A24" s="278" t="s">
        <v>99</v>
      </c>
      <c r="B24" s="279">
        <f t="shared" si="0"/>
        <v>291.10000000000002</v>
      </c>
      <c r="C24" s="279">
        <v>291.10000000000002</v>
      </c>
      <c r="D24" s="279"/>
    </row>
    <row r="25" spans="1:4" ht="38.25">
      <c r="A25" s="278" t="s">
        <v>314</v>
      </c>
      <c r="B25" s="279">
        <f t="shared" si="0"/>
        <v>593.1</v>
      </c>
      <c r="C25" s="279">
        <v>339.7</v>
      </c>
      <c r="D25" s="279">
        <v>253.4</v>
      </c>
    </row>
    <row r="26" spans="1:4" ht="38.25">
      <c r="A26" s="278" t="s">
        <v>315</v>
      </c>
      <c r="B26" s="279">
        <f t="shared" si="0"/>
        <v>5285.7</v>
      </c>
      <c r="C26" s="279">
        <v>2285.6999999999998</v>
      </c>
      <c r="D26" s="279">
        <v>3000</v>
      </c>
    </row>
    <row r="27" spans="1:4" ht="25.5">
      <c r="A27" s="278" t="s">
        <v>25</v>
      </c>
      <c r="B27" s="279">
        <f t="shared" si="0"/>
        <v>22000</v>
      </c>
      <c r="C27" s="279"/>
      <c r="D27" s="279">
        <v>22000</v>
      </c>
    </row>
    <row r="28" spans="1:4" ht="51">
      <c r="A28" s="278" t="s">
        <v>316</v>
      </c>
      <c r="B28" s="279">
        <f t="shared" si="0"/>
        <v>59.1</v>
      </c>
      <c r="C28" s="279">
        <v>59.1</v>
      </c>
      <c r="D28" s="279"/>
    </row>
    <row r="29" spans="1:4" ht="25.5">
      <c r="A29" s="278" t="s">
        <v>317</v>
      </c>
      <c r="B29" s="279">
        <f t="shared" si="0"/>
        <v>2508.4</v>
      </c>
      <c r="C29" s="279">
        <v>8.4</v>
      </c>
      <c r="D29" s="279">
        <v>2500</v>
      </c>
    </row>
    <row r="30" spans="1:4" ht="38.25">
      <c r="A30" s="278" t="s">
        <v>28</v>
      </c>
      <c r="B30" s="279">
        <f t="shared" si="0"/>
        <v>2759.8</v>
      </c>
      <c r="C30" s="279">
        <v>1462.8</v>
      </c>
      <c r="D30" s="279">
        <v>1297</v>
      </c>
    </row>
    <row r="31" spans="1:4" ht="26.25" thickBot="1">
      <c r="A31" s="281" t="s">
        <v>31</v>
      </c>
      <c r="B31" s="282">
        <f t="shared" si="0"/>
        <v>344422.69999999995</v>
      </c>
      <c r="C31" s="282">
        <v>167113.79999999999</v>
      </c>
      <c r="D31" s="282">
        <v>177308.9</v>
      </c>
    </row>
  </sheetData>
  <mergeCells count="5">
    <mergeCell ref="A1:D1"/>
    <mergeCell ref="A2:D2"/>
    <mergeCell ref="A5:A6"/>
    <mergeCell ref="B5:B6"/>
    <mergeCell ref="C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3:J50"/>
  <sheetViews>
    <sheetView topLeftCell="A22" workbookViewId="0">
      <selection activeCell="L46" sqref="L46"/>
    </sheetView>
  </sheetViews>
  <sheetFormatPr defaultRowHeight="12.75"/>
  <cols>
    <col min="1" max="1" width="1.5703125" customWidth="1"/>
    <col min="2" max="2" width="17.7109375" customWidth="1"/>
    <col min="3" max="3" width="12.140625" customWidth="1"/>
    <col min="4" max="10" width="11" customWidth="1"/>
  </cols>
  <sheetData>
    <row r="3" spans="2:10">
      <c r="B3" s="241" t="s">
        <v>318</v>
      </c>
      <c r="C3" s="241"/>
      <c r="D3" s="241"/>
      <c r="E3" s="241"/>
      <c r="F3" s="241"/>
      <c r="G3" s="241"/>
      <c r="H3" s="241"/>
      <c r="I3" s="241"/>
      <c r="J3" s="241"/>
    </row>
    <row r="4" spans="2:10">
      <c r="B4" s="283"/>
      <c r="C4" s="283"/>
      <c r="D4" s="283"/>
      <c r="E4" s="283"/>
      <c r="F4" s="283"/>
      <c r="G4" s="283"/>
      <c r="H4" s="283"/>
      <c r="I4" s="283"/>
      <c r="J4" s="283"/>
    </row>
    <row r="5" spans="2:10" ht="13.5" thickBot="1">
      <c r="B5" s="284"/>
      <c r="C5" s="284"/>
      <c r="D5" s="284"/>
      <c r="E5" s="284"/>
      <c r="F5" s="284"/>
      <c r="G5" s="285" t="s">
        <v>319</v>
      </c>
      <c r="H5" s="285"/>
      <c r="I5" s="285"/>
      <c r="J5" s="285"/>
    </row>
    <row r="6" spans="2:10" ht="13.5" thickBot="1">
      <c r="B6" s="273" t="s">
        <v>307</v>
      </c>
      <c r="C6" s="250">
        <v>2013</v>
      </c>
      <c r="D6" s="250"/>
      <c r="E6" s="250"/>
      <c r="F6" s="250">
        <v>2014</v>
      </c>
      <c r="G6" s="250"/>
      <c r="H6" s="250"/>
      <c r="I6" s="250" t="s">
        <v>320</v>
      </c>
      <c r="J6" s="250"/>
    </row>
    <row r="7" spans="2:10" ht="26.25" thickBot="1">
      <c r="B7" s="274"/>
      <c r="C7" s="275" t="s">
        <v>321</v>
      </c>
      <c r="D7" s="275" t="s">
        <v>322</v>
      </c>
      <c r="E7" s="275" t="s">
        <v>7</v>
      </c>
      <c r="F7" s="275" t="s">
        <v>321</v>
      </c>
      <c r="G7" s="275" t="s">
        <v>322</v>
      </c>
      <c r="H7" s="275" t="s">
        <v>7</v>
      </c>
      <c r="I7" s="286" t="s">
        <v>321</v>
      </c>
      <c r="J7" s="275" t="s">
        <v>322</v>
      </c>
    </row>
    <row r="8" spans="2:10">
      <c r="B8" s="276" t="s">
        <v>312</v>
      </c>
      <c r="C8" s="287">
        <v>4829225.0999999996</v>
      </c>
      <c r="D8" s="287">
        <v>4847892.4000000004</v>
      </c>
      <c r="E8" s="287">
        <v>100.386548558277</v>
      </c>
      <c r="F8" s="287">
        <f>SUM(F9:F32)</f>
        <v>11101737.800000001</v>
      </c>
      <c r="G8" s="287">
        <f>SUM(G9:G32)</f>
        <v>9589078</v>
      </c>
      <c r="H8" s="287">
        <f>(G8/F8*100)</f>
        <v>86.374567412319891</v>
      </c>
      <c r="I8" s="287">
        <f>(F8-C8)</f>
        <v>6272512.7000000011</v>
      </c>
      <c r="J8" s="287">
        <f>(G8-D8)</f>
        <v>4741185.5999999996</v>
      </c>
    </row>
    <row r="9" spans="2:10" ht="25.5">
      <c r="B9" s="288" t="s">
        <v>8</v>
      </c>
      <c r="C9" s="289">
        <v>72619.7</v>
      </c>
      <c r="D9" s="289">
        <v>81759.399999999994</v>
      </c>
      <c r="E9" s="289">
        <v>112.58570332843567</v>
      </c>
      <c r="F9" s="290">
        <v>185268.8</v>
      </c>
      <c r="G9" s="290">
        <v>142034.79999999999</v>
      </c>
      <c r="H9" s="290">
        <f>G9/F9*100</f>
        <v>76.664176590985633</v>
      </c>
      <c r="I9" s="290">
        <f t="shared" ref="I9:J32" si="0">(F9-C9)</f>
        <v>112649.09999999999</v>
      </c>
      <c r="J9" s="290">
        <f t="shared" si="0"/>
        <v>60275.399999999994</v>
      </c>
    </row>
    <row r="10" spans="2:10" ht="25.5">
      <c r="B10" s="288" t="s">
        <v>9</v>
      </c>
      <c r="C10" s="289">
        <v>86305.9</v>
      </c>
      <c r="D10" s="289">
        <v>83634.100000000006</v>
      </c>
      <c r="E10" s="289">
        <v>96.904267263304149</v>
      </c>
      <c r="F10" s="290">
        <v>195834.6</v>
      </c>
      <c r="G10" s="290">
        <v>169106.7</v>
      </c>
      <c r="H10" s="290">
        <f t="shared" ref="H10:H32" si="1">G10/F10*100</f>
        <v>86.351798916024038</v>
      </c>
      <c r="I10" s="290">
        <f t="shared" si="0"/>
        <v>109528.70000000001</v>
      </c>
      <c r="J10" s="290">
        <f t="shared" si="0"/>
        <v>85472.6</v>
      </c>
    </row>
    <row r="11" spans="2:10" ht="25.5">
      <c r="B11" s="288" t="s">
        <v>10</v>
      </c>
      <c r="C11" s="289">
        <v>87151.8</v>
      </c>
      <c r="D11" s="289">
        <v>88955.1</v>
      </c>
      <c r="E11" s="289">
        <v>102.06914831363207</v>
      </c>
      <c r="F11" s="290">
        <v>208142.3</v>
      </c>
      <c r="G11" s="290">
        <v>174625.8</v>
      </c>
      <c r="H11" s="290">
        <f t="shared" si="1"/>
        <v>83.897314481486944</v>
      </c>
      <c r="I11" s="290">
        <f t="shared" si="0"/>
        <v>120990.49999999999</v>
      </c>
      <c r="J11" s="290">
        <f t="shared" si="0"/>
        <v>85670.699999999983</v>
      </c>
    </row>
    <row r="12" spans="2:10" ht="25.5">
      <c r="B12" s="288" t="s">
        <v>11</v>
      </c>
      <c r="C12" s="289">
        <v>89445</v>
      </c>
      <c r="D12" s="289">
        <v>78606.600000000006</v>
      </c>
      <c r="E12" s="289">
        <v>87.882609424786182</v>
      </c>
      <c r="F12" s="290">
        <v>223300.2</v>
      </c>
      <c r="G12" s="290">
        <v>172825.60000000001</v>
      </c>
      <c r="H12" s="290">
        <f t="shared" si="1"/>
        <v>77.396079358639184</v>
      </c>
      <c r="I12" s="290">
        <f t="shared" si="0"/>
        <v>133855.20000000001</v>
      </c>
      <c r="J12" s="290">
        <f t="shared" si="0"/>
        <v>94219</v>
      </c>
    </row>
    <row r="13" spans="2:10">
      <c r="B13" s="288" t="s">
        <v>12</v>
      </c>
      <c r="C13" s="289">
        <v>111765</v>
      </c>
      <c r="D13" s="289">
        <v>113128.3</v>
      </c>
      <c r="E13" s="289">
        <v>101.2197915268644</v>
      </c>
      <c r="F13" s="290">
        <v>290353.09999999998</v>
      </c>
      <c r="G13" s="290">
        <v>208712.9</v>
      </c>
      <c r="H13" s="290">
        <f t="shared" si="1"/>
        <v>71.882442446800127</v>
      </c>
      <c r="I13" s="290">
        <f t="shared" si="0"/>
        <v>178588.09999999998</v>
      </c>
      <c r="J13" s="290">
        <f t="shared" si="0"/>
        <v>95584.599999999991</v>
      </c>
    </row>
    <row r="14" spans="2:10" ht="25.5">
      <c r="B14" s="288" t="s">
        <v>13</v>
      </c>
      <c r="C14" s="289">
        <v>105317.3</v>
      </c>
      <c r="D14" s="289">
        <v>103425</v>
      </c>
      <c r="E14" s="289">
        <v>98.203239163936033</v>
      </c>
      <c r="F14" s="290">
        <v>266057.59999999998</v>
      </c>
      <c r="G14" s="290">
        <v>219710.9</v>
      </c>
      <c r="H14" s="290">
        <f t="shared" si="1"/>
        <v>82.580200678349357</v>
      </c>
      <c r="I14" s="290">
        <f t="shared" si="0"/>
        <v>160740.29999999999</v>
      </c>
      <c r="J14" s="290">
        <f t="shared" si="0"/>
        <v>116285.9</v>
      </c>
    </row>
    <row r="15" spans="2:10">
      <c r="B15" s="288" t="s">
        <v>14</v>
      </c>
      <c r="C15" s="289">
        <v>111677.2</v>
      </c>
      <c r="D15" s="289">
        <v>115807.4</v>
      </c>
      <c r="E15" s="289">
        <v>103.69833770903998</v>
      </c>
      <c r="F15" s="290">
        <v>258386.8</v>
      </c>
      <c r="G15" s="290">
        <v>240782.4</v>
      </c>
      <c r="H15" s="290">
        <f t="shared" si="1"/>
        <v>93.186803660248898</v>
      </c>
      <c r="I15" s="290">
        <f t="shared" si="0"/>
        <v>146709.59999999998</v>
      </c>
      <c r="J15" s="290">
        <f t="shared" si="0"/>
        <v>124975</v>
      </c>
    </row>
    <row r="16" spans="2:10" ht="25.5">
      <c r="B16" s="288" t="s">
        <v>15</v>
      </c>
      <c r="C16" s="289">
        <v>93499.4</v>
      </c>
      <c r="D16" s="289">
        <v>104559.7</v>
      </c>
      <c r="E16" s="289">
        <v>111.82927377074078</v>
      </c>
      <c r="F16" s="290">
        <v>230580.7</v>
      </c>
      <c r="G16" s="290">
        <v>226505.5</v>
      </c>
      <c r="H16" s="290">
        <f t="shared" si="1"/>
        <v>98.232636122624299</v>
      </c>
      <c r="I16" s="290">
        <f t="shared" si="0"/>
        <v>137081.30000000002</v>
      </c>
      <c r="J16" s="290">
        <f t="shared" si="0"/>
        <v>121945.8</v>
      </c>
    </row>
    <row r="17" spans="2:10" ht="25.5">
      <c r="B17" s="288" t="s">
        <v>98</v>
      </c>
      <c r="C17" s="289">
        <v>102943</v>
      </c>
      <c r="D17" s="289">
        <v>91334</v>
      </c>
      <c r="E17" s="289">
        <v>88.722885480314346</v>
      </c>
      <c r="F17" s="290">
        <v>250208.5</v>
      </c>
      <c r="G17" s="290">
        <v>186706.2</v>
      </c>
      <c r="H17" s="290">
        <f t="shared" si="1"/>
        <v>74.620246714240324</v>
      </c>
      <c r="I17" s="290">
        <f t="shared" si="0"/>
        <v>147265.5</v>
      </c>
      <c r="J17" s="290">
        <f t="shared" si="0"/>
        <v>95372.200000000012</v>
      </c>
    </row>
    <row r="18" spans="2:10" ht="25.5">
      <c r="B18" s="288" t="s">
        <v>17</v>
      </c>
      <c r="C18" s="289">
        <v>159018.1</v>
      </c>
      <c r="D18" s="289">
        <v>158593.20000000001</v>
      </c>
      <c r="E18" s="289">
        <v>99.732797712964754</v>
      </c>
      <c r="F18" s="290">
        <v>376949.2</v>
      </c>
      <c r="G18" s="290">
        <v>337335.4</v>
      </c>
      <c r="H18" s="290">
        <f t="shared" si="1"/>
        <v>89.490944668406243</v>
      </c>
      <c r="I18" s="290">
        <f t="shared" si="0"/>
        <v>217931.1</v>
      </c>
      <c r="J18" s="290">
        <f t="shared" si="0"/>
        <v>178742.2</v>
      </c>
    </row>
    <row r="19" spans="2:10" ht="25.5">
      <c r="B19" s="288" t="s">
        <v>18</v>
      </c>
      <c r="C19" s="289">
        <v>90977.5</v>
      </c>
      <c r="D19" s="289">
        <v>94772.4</v>
      </c>
      <c r="E19" s="289">
        <v>104.17125113352202</v>
      </c>
      <c r="F19" s="290">
        <v>223826.1</v>
      </c>
      <c r="G19" s="290">
        <v>199962</v>
      </c>
      <c r="H19" s="290">
        <f t="shared" si="1"/>
        <v>89.338106681928508</v>
      </c>
      <c r="I19" s="290">
        <f t="shared" si="0"/>
        <v>132848.6</v>
      </c>
      <c r="J19" s="290">
        <f t="shared" si="0"/>
        <v>105189.6</v>
      </c>
    </row>
    <row r="20" spans="2:10" ht="25.5">
      <c r="B20" s="288" t="s">
        <v>19</v>
      </c>
      <c r="C20" s="289">
        <v>87548.7</v>
      </c>
      <c r="D20" s="289">
        <v>77990.8</v>
      </c>
      <c r="E20" s="289">
        <v>89.082761937070458</v>
      </c>
      <c r="F20" s="290">
        <v>212663.7</v>
      </c>
      <c r="G20" s="290">
        <v>178542.3</v>
      </c>
      <c r="H20" s="290">
        <f t="shared" si="1"/>
        <v>83.955230723437978</v>
      </c>
      <c r="I20" s="290">
        <f t="shared" si="0"/>
        <v>125115.00000000001</v>
      </c>
      <c r="J20" s="290">
        <f t="shared" si="0"/>
        <v>100551.49999999999</v>
      </c>
    </row>
    <row r="21" spans="2:10">
      <c r="B21" s="288" t="s">
        <v>20</v>
      </c>
      <c r="C21" s="289">
        <v>83926</v>
      </c>
      <c r="D21" s="289">
        <v>86978.7</v>
      </c>
      <c r="E21" s="289">
        <v>103.63737101732478</v>
      </c>
      <c r="F21" s="290">
        <v>196016.4</v>
      </c>
      <c r="G21" s="290">
        <v>158432.1</v>
      </c>
      <c r="H21" s="290">
        <f t="shared" si="1"/>
        <v>80.825941094724726</v>
      </c>
      <c r="I21" s="290">
        <f t="shared" si="0"/>
        <v>112090.4</v>
      </c>
      <c r="J21" s="290">
        <f t="shared" si="0"/>
        <v>71453.400000000009</v>
      </c>
    </row>
    <row r="22" spans="2:10" ht="25.5">
      <c r="B22" s="288" t="s">
        <v>21</v>
      </c>
      <c r="C22" s="289">
        <v>98580</v>
      </c>
      <c r="D22" s="289">
        <v>93923.3</v>
      </c>
      <c r="E22" s="289">
        <v>95.276222357476158</v>
      </c>
      <c r="F22" s="290">
        <v>275522.2</v>
      </c>
      <c r="G22" s="290">
        <v>224761.9</v>
      </c>
      <c r="H22" s="290">
        <f t="shared" si="1"/>
        <v>81.57669327553279</v>
      </c>
      <c r="I22" s="290">
        <f t="shared" si="0"/>
        <v>176942.2</v>
      </c>
      <c r="J22" s="290">
        <f t="shared" si="0"/>
        <v>130838.59999999999</v>
      </c>
    </row>
    <row r="23" spans="2:10">
      <c r="B23" s="288" t="s">
        <v>313</v>
      </c>
      <c r="C23" s="289">
        <v>71407.8</v>
      </c>
      <c r="D23" s="289">
        <v>69573.2</v>
      </c>
      <c r="E23" s="289">
        <v>97.430812880385602</v>
      </c>
      <c r="F23" s="290">
        <v>184780.5</v>
      </c>
      <c r="G23" s="290">
        <v>147889</v>
      </c>
      <c r="H23" s="290">
        <f t="shared" si="1"/>
        <v>80.034960398959839</v>
      </c>
      <c r="I23" s="290">
        <f t="shared" si="0"/>
        <v>113372.7</v>
      </c>
      <c r="J23" s="290">
        <f t="shared" si="0"/>
        <v>78315.8</v>
      </c>
    </row>
    <row r="24" spans="2:10">
      <c r="B24" s="288" t="s">
        <v>30</v>
      </c>
      <c r="C24" s="289">
        <v>98772.6</v>
      </c>
      <c r="D24" s="289">
        <v>104615</v>
      </c>
      <c r="E24" s="289">
        <v>105.91500071882282</v>
      </c>
      <c r="F24" s="290">
        <v>237466.8</v>
      </c>
      <c r="G24" s="290">
        <v>202189.8</v>
      </c>
      <c r="H24" s="290">
        <f t="shared" si="1"/>
        <v>85.144449666227032</v>
      </c>
      <c r="I24" s="290">
        <f t="shared" si="0"/>
        <v>138694.19999999998</v>
      </c>
      <c r="J24" s="290">
        <f t="shared" si="0"/>
        <v>97574.799999999988</v>
      </c>
    </row>
    <row r="25" spans="2:10" ht="25.5">
      <c r="B25" s="288" t="s">
        <v>99</v>
      </c>
      <c r="C25" s="289">
        <v>61457.1</v>
      </c>
      <c r="D25" s="289">
        <v>64297.4</v>
      </c>
      <c r="E25" s="289">
        <v>104.62159783003105</v>
      </c>
      <c r="F25" s="290">
        <v>149974.5</v>
      </c>
      <c r="G25" s="290">
        <v>131878.5</v>
      </c>
      <c r="H25" s="290">
        <f t="shared" si="1"/>
        <v>87.933948771291114</v>
      </c>
      <c r="I25" s="290">
        <f t="shared" si="0"/>
        <v>88517.4</v>
      </c>
      <c r="J25" s="290">
        <f t="shared" si="0"/>
        <v>67581.100000000006</v>
      </c>
    </row>
    <row r="26" spans="2:10" ht="25.5">
      <c r="B26" s="288" t="s">
        <v>314</v>
      </c>
      <c r="C26" s="289">
        <v>111986.5</v>
      </c>
      <c r="D26" s="289">
        <v>102681.7</v>
      </c>
      <c r="E26" s="289">
        <v>91.691141342929726</v>
      </c>
      <c r="F26" s="290">
        <v>273472.09999999998</v>
      </c>
      <c r="G26" s="290">
        <v>242590.9</v>
      </c>
      <c r="H26" s="290">
        <f t="shared" si="1"/>
        <v>88.707732891216324</v>
      </c>
      <c r="I26" s="290">
        <f t="shared" si="0"/>
        <v>161485.59999999998</v>
      </c>
      <c r="J26" s="290">
        <f t="shared" si="0"/>
        <v>139909.20000000001</v>
      </c>
    </row>
    <row r="27" spans="2:10" ht="25.5">
      <c r="B27" s="288" t="s">
        <v>315</v>
      </c>
      <c r="C27" s="289">
        <v>76267.7</v>
      </c>
      <c r="D27" s="289">
        <v>72518</v>
      </c>
      <c r="E27" s="289">
        <v>95.083501928077027</v>
      </c>
      <c r="F27" s="290">
        <v>176169.2</v>
      </c>
      <c r="G27" s="290">
        <v>149215.6</v>
      </c>
      <c r="H27" s="290">
        <f t="shared" si="1"/>
        <v>84.700163252146226</v>
      </c>
      <c r="I27" s="290">
        <f t="shared" si="0"/>
        <v>99901.500000000015</v>
      </c>
      <c r="J27" s="290">
        <f t="shared" si="0"/>
        <v>76697.600000000006</v>
      </c>
    </row>
    <row r="28" spans="2:10" ht="25.5">
      <c r="B28" s="288" t="s">
        <v>25</v>
      </c>
      <c r="C28" s="289">
        <v>132197</v>
      </c>
      <c r="D28" s="289">
        <v>123402.5</v>
      </c>
      <c r="E28" s="289">
        <v>93.347428459042192</v>
      </c>
      <c r="F28" s="290">
        <v>312603.2</v>
      </c>
      <c r="G28" s="290">
        <v>218187.9</v>
      </c>
      <c r="H28" s="290">
        <f t="shared" si="1"/>
        <v>69.797078212890966</v>
      </c>
      <c r="I28" s="290">
        <f t="shared" si="0"/>
        <v>180406.2</v>
      </c>
      <c r="J28" s="290">
        <f t="shared" si="0"/>
        <v>94785.4</v>
      </c>
    </row>
    <row r="29" spans="2:10" ht="38.25">
      <c r="B29" s="288" t="s">
        <v>316</v>
      </c>
      <c r="C29" s="289">
        <v>81947.7</v>
      </c>
      <c r="D29" s="289">
        <v>82087.600000000006</v>
      </c>
      <c r="E29" s="289">
        <v>100.17071864127975</v>
      </c>
      <c r="F29" s="290">
        <v>193388.3</v>
      </c>
      <c r="G29" s="290">
        <v>165315.9</v>
      </c>
      <c r="H29" s="290">
        <f t="shared" si="1"/>
        <v>85.483920175108835</v>
      </c>
      <c r="I29" s="290">
        <f t="shared" si="0"/>
        <v>111440.59999999999</v>
      </c>
      <c r="J29" s="290">
        <f t="shared" si="0"/>
        <v>83228.299999999988</v>
      </c>
    </row>
    <row r="30" spans="2:10" ht="25.5">
      <c r="B30" s="288" t="s">
        <v>317</v>
      </c>
      <c r="C30" s="289">
        <v>97458.1</v>
      </c>
      <c r="D30" s="289">
        <v>88453.9</v>
      </c>
      <c r="E30" s="289">
        <v>90.760952655551449</v>
      </c>
      <c r="F30" s="290">
        <v>208613.6</v>
      </c>
      <c r="G30" s="290">
        <v>178254.5</v>
      </c>
      <c r="H30" s="290">
        <f t="shared" si="1"/>
        <v>85.447209577899045</v>
      </c>
      <c r="I30" s="290">
        <f t="shared" si="0"/>
        <v>111155.5</v>
      </c>
      <c r="J30" s="290">
        <f t="shared" si="0"/>
        <v>89800.6</v>
      </c>
    </row>
    <row r="31" spans="2:10" ht="25.5">
      <c r="B31" s="288" t="s">
        <v>28</v>
      </c>
      <c r="C31" s="289">
        <v>84392.6</v>
      </c>
      <c r="D31" s="289">
        <v>71353.600000000006</v>
      </c>
      <c r="E31" s="289">
        <v>84.54959321077915</v>
      </c>
      <c r="F31" s="290">
        <v>181788.9</v>
      </c>
      <c r="G31" s="290">
        <v>172570.2</v>
      </c>
      <c r="H31" s="290">
        <f t="shared" si="1"/>
        <v>94.928898299071079</v>
      </c>
      <c r="I31" s="290">
        <f t="shared" si="0"/>
        <v>97396.299999999988</v>
      </c>
      <c r="J31" s="290">
        <f t="shared" si="0"/>
        <v>101216.6</v>
      </c>
    </row>
    <row r="32" spans="2:10" ht="13.5" thickBot="1">
      <c r="B32" s="291" t="s">
        <v>31</v>
      </c>
      <c r="C32" s="292">
        <v>2632563.4</v>
      </c>
      <c r="D32" s="292">
        <v>2695441.5</v>
      </c>
      <c r="E32" s="292">
        <v>102.38847429087559</v>
      </c>
      <c r="F32" s="293">
        <v>5790370.5</v>
      </c>
      <c r="G32" s="293">
        <v>5140941.2</v>
      </c>
      <c r="H32" s="293">
        <f t="shared" si="1"/>
        <v>88.784322177656861</v>
      </c>
      <c r="I32" s="293">
        <f t="shared" si="0"/>
        <v>3157807.1</v>
      </c>
      <c r="J32" s="293">
        <f t="shared" si="0"/>
        <v>2445499.7000000002</v>
      </c>
    </row>
    <row r="33" spans="2:10">
      <c r="B33" s="294"/>
      <c r="C33" s="294"/>
      <c r="D33" s="294"/>
      <c r="E33" s="294"/>
      <c r="F33" s="294"/>
      <c r="G33" s="294"/>
      <c r="H33" s="294"/>
      <c r="I33" s="294"/>
      <c r="J33" s="294"/>
    </row>
    <row r="34" spans="2:10">
      <c r="B34" s="295"/>
      <c r="C34" s="295"/>
      <c r="D34" s="295"/>
      <c r="E34" s="295"/>
      <c r="F34" s="295"/>
      <c r="G34" s="295"/>
      <c r="H34" s="295"/>
      <c r="I34" s="295"/>
      <c r="J34" s="295"/>
    </row>
    <row r="35" spans="2:10">
      <c r="B35" s="295"/>
      <c r="C35" s="295"/>
      <c r="D35" s="295"/>
      <c r="E35" s="295"/>
      <c r="F35" s="295"/>
      <c r="G35" s="295"/>
      <c r="H35" s="295"/>
      <c r="I35" s="295"/>
      <c r="J35" s="295"/>
    </row>
    <row r="36" spans="2:10">
      <c r="B36" s="295"/>
      <c r="C36" s="295"/>
      <c r="D36" s="295"/>
      <c r="E36" s="296"/>
      <c r="F36" s="295"/>
      <c r="G36" s="295"/>
      <c r="H36" s="295"/>
      <c r="I36" s="295"/>
      <c r="J36" s="295"/>
    </row>
    <row r="37" spans="2:10">
      <c r="B37" s="295"/>
      <c r="C37" s="295"/>
      <c r="D37" s="295"/>
      <c r="E37" s="296"/>
      <c r="F37" s="295"/>
      <c r="G37" s="295"/>
      <c r="H37" s="295"/>
      <c r="I37" s="295"/>
      <c r="J37" s="295"/>
    </row>
    <row r="38" spans="2:10">
      <c r="B38" s="295"/>
      <c r="C38" s="295"/>
      <c r="D38" s="295"/>
      <c r="E38" s="295"/>
      <c r="F38" s="295"/>
      <c r="G38" s="295"/>
      <c r="H38" s="295"/>
      <c r="I38" s="295"/>
      <c r="J38" s="295"/>
    </row>
    <row r="39" spans="2:10">
      <c r="B39" s="295"/>
      <c r="C39" s="295"/>
      <c r="D39" s="295"/>
      <c r="E39" s="295"/>
      <c r="F39" s="295"/>
      <c r="G39" s="295"/>
      <c r="H39" s="295"/>
      <c r="I39" s="295"/>
      <c r="J39" s="295"/>
    </row>
    <row r="40" spans="2:10">
      <c r="B40" s="295"/>
      <c r="C40" s="295"/>
      <c r="D40" s="295"/>
      <c r="E40" s="295"/>
      <c r="F40" s="295"/>
      <c r="G40" s="295"/>
      <c r="H40" s="295"/>
      <c r="I40" s="295"/>
      <c r="J40" s="295"/>
    </row>
    <row r="41" spans="2:10">
      <c r="B41" s="295"/>
      <c r="C41" s="295"/>
      <c r="D41" s="295"/>
      <c r="E41" s="295"/>
      <c r="F41" s="295"/>
      <c r="G41" s="295"/>
      <c r="H41" s="295"/>
      <c r="I41" s="295"/>
      <c r="J41" s="295"/>
    </row>
    <row r="42" spans="2:10">
      <c r="B42" s="295"/>
      <c r="C42" s="295"/>
      <c r="D42" s="295"/>
      <c r="E42" s="295"/>
      <c r="F42" s="295"/>
      <c r="G42" s="295"/>
      <c r="H42" s="295"/>
      <c r="I42" s="295"/>
      <c r="J42" s="295"/>
    </row>
    <row r="43" spans="2:10">
      <c r="B43" s="295"/>
      <c r="C43" s="295"/>
      <c r="D43" s="295">
        <v>2013</v>
      </c>
      <c r="E43" s="295">
        <v>2014</v>
      </c>
      <c r="F43" s="295"/>
      <c r="G43" s="295"/>
      <c r="H43" s="295"/>
      <c r="I43" s="295"/>
      <c r="J43" s="295"/>
    </row>
    <row r="44" spans="2:10" ht="13.5" thickBot="1">
      <c r="B44" s="295"/>
      <c r="C44" s="295" t="s">
        <v>323</v>
      </c>
      <c r="D44" s="297">
        <v>4829225.0999999996</v>
      </c>
      <c r="E44" s="297">
        <v>11101737.800000001</v>
      </c>
      <c r="F44" s="295"/>
      <c r="G44" s="295"/>
      <c r="H44" s="295"/>
      <c r="I44" s="295"/>
      <c r="J44" s="295"/>
    </row>
    <row r="45" spans="2:10" ht="13.5" thickBot="1">
      <c r="B45" s="295"/>
      <c r="C45" s="295" t="s">
        <v>324</v>
      </c>
      <c r="D45" s="297">
        <v>4847892.4000000004</v>
      </c>
      <c r="E45" s="298">
        <v>9589078</v>
      </c>
      <c r="F45" s="295"/>
      <c r="G45" s="295"/>
      <c r="H45" s="295"/>
      <c r="I45" s="295"/>
      <c r="J45" s="295"/>
    </row>
    <row r="46" spans="2:10">
      <c r="B46" s="295"/>
      <c r="C46" s="295"/>
      <c r="D46" s="295"/>
      <c r="E46" s="295"/>
      <c r="F46" s="295"/>
      <c r="G46" s="295"/>
      <c r="H46" s="295"/>
      <c r="I46" s="295"/>
      <c r="J46" s="295"/>
    </row>
    <row r="47" spans="2:10">
      <c r="B47" s="295"/>
      <c r="C47" s="295"/>
      <c r="D47" s="295"/>
      <c r="E47" s="295"/>
      <c r="F47" s="295"/>
      <c r="G47" s="295"/>
      <c r="H47" s="295"/>
      <c r="I47" s="295"/>
      <c r="J47" s="295"/>
    </row>
    <row r="48" spans="2:10">
      <c r="B48" s="295"/>
      <c r="C48" s="295"/>
      <c r="D48" s="295"/>
      <c r="E48" s="295"/>
      <c r="F48" s="295"/>
      <c r="G48" s="295"/>
      <c r="H48" s="295"/>
      <c r="I48" s="295"/>
      <c r="J48" s="295"/>
    </row>
    <row r="49" spans="2:10">
      <c r="B49" s="295"/>
      <c r="C49" s="295"/>
      <c r="D49" s="295"/>
      <c r="E49" s="295"/>
      <c r="F49" s="295"/>
      <c r="G49" s="295"/>
      <c r="H49" s="295"/>
      <c r="I49" s="295"/>
      <c r="J49" s="295"/>
    </row>
    <row r="50" spans="2:10">
      <c r="B50" s="295"/>
      <c r="C50" s="295"/>
      <c r="D50" s="295"/>
      <c r="E50" s="295"/>
      <c r="F50" s="295"/>
      <c r="G50" s="295"/>
      <c r="H50" s="295"/>
      <c r="I50" s="295"/>
      <c r="J50" s="295"/>
    </row>
  </sheetData>
  <mergeCells count="6">
    <mergeCell ref="B3:J3"/>
    <mergeCell ref="G5:J5"/>
    <mergeCell ref="B6:B7"/>
    <mergeCell ref="C6:E6"/>
    <mergeCell ref="F6:H6"/>
    <mergeCell ref="I6:J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D32"/>
  <sheetViews>
    <sheetView topLeftCell="A16" workbookViewId="0">
      <selection sqref="A1:D32"/>
    </sheetView>
  </sheetViews>
  <sheetFormatPr defaultRowHeight="12.75"/>
  <cols>
    <col min="1" max="1" width="23.7109375" customWidth="1"/>
    <col min="3" max="3" width="16.7109375" customWidth="1"/>
    <col min="4" max="4" width="20.85546875" customWidth="1"/>
  </cols>
  <sheetData>
    <row r="1" spans="1:4" ht="12.75" customHeight="1">
      <c r="A1" s="299" t="s">
        <v>325</v>
      </c>
      <c r="B1" s="299"/>
      <c r="C1" s="299"/>
      <c r="D1" s="299"/>
    </row>
    <row r="2" spans="1:4" ht="12.75" customHeight="1">
      <c r="A2" s="300" t="s">
        <v>326</v>
      </c>
      <c r="B2" s="300"/>
      <c r="C2" s="300"/>
      <c r="D2" s="300"/>
    </row>
    <row r="3" spans="1:4" ht="13.5" thickBot="1">
      <c r="A3" s="301"/>
      <c r="B3" s="301"/>
      <c r="C3" s="301"/>
      <c r="D3" s="301"/>
    </row>
    <row r="4" spans="1:4" ht="78" customHeight="1" thickTop="1" thickBot="1">
      <c r="A4" s="302" t="s">
        <v>94</v>
      </c>
      <c r="B4" s="303" t="s">
        <v>327</v>
      </c>
      <c r="C4" s="303" t="s">
        <v>328</v>
      </c>
      <c r="D4" s="304" t="s">
        <v>329</v>
      </c>
    </row>
    <row r="5" spans="1:4" ht="24.75" customHeight="1" thickTop="1">
      <c r="A5" s="305"/>
      <c r="B5" s="306"/>
      <c r="C5" s="306"/>
      <c r="D5" s="306"/>
    </row>
    <row r="6" spans="1:4" ht="24.75" customHeight="1">
      <c r="A6" s="307" t="s">
        <v>8</v>
      </c>
      <c r="B6" s="308">
        <v>5</v>
      </c>
      <c r="C6" s="308">
        <v>4502.8999999999996</v>
      </c>
      <c r="D6" s="309" t="e">
        <f>C6/F6</f>
        <v>#DIV/0!</v>
      </c>
    </row>
    <row r="7" spans="1:4" ht="24.75" customHeight="1">
      <c r="A7" s="307" t="s">
        <v>9</v>
      </c>
      <c r="B7" s="308">
        <v>6</v>
      </c>
      <c r="C7" s="308">
        <v>3529.2</v>
      </c>
      <c r="D7" s="309" t="e">
        <f t="shared" ref="D7:D29" si="0">C7/F7</f>
        <v>#DIV/0!</v>
      </c>
    </row>
    <row r="8" spans="1:4" ht="24.75" customHeight="1">
      <c r="A8" s="307" t="s">
        <v>10</v>
      </c>
      <c r="B8" s="308">
        <v>5</v>
      </c>
      <c r="C8" s="308">
        <v>4299.1000000000004</v>
      </c>
      <c r="D8" s="309" t="e">
        <f t="shared" si="0"/>
        <v>#DIV/0!</v>
      </c>
    </row>
    <row r="9" spans="1:4" ht="24.75" customHeight="1">
      <c r="A9" s="307" t="s">
        <v>11</v>
      </c>
      <c r="B9" s="308">
        <v>6</v>
      </c>
      <c r="C9" s="308">
        <v>3768.6</v>
      </c>
      <c r="D9" s="309" t="e">
        <f t="shared" si="0"/>
        <v>#DIV/0!</v>
      </c>
    </row>
    <row r="10" spans="1:4" ht="24.75" customHeight="1">
      <c r="A10" s="307" t="s">
        <v>12</v>
      </c>
      <c r="B10" s="308">
        <v>5</v>
      </c>
      <c r="C10" s="308">
        <v>3596.8</v>
      </c>
      <c r="D10" s="309" t="e">
        <f t="shared" si="0"/>
        <v>#DIV/0!</v>
      </c>
    </row>
    <row r="11" spans="1:4" ht="24.75" customHeight="1">
      <c r="A11" s="307" t="s">
        <v>13</v>
      </c>
      <c r="B11" s="308">
        <v>5</v>
      </c>
      <c r="C11" s="308">
        <v>2549.1999999999998</v>
      </c>
      <c r="D11" s="309" t="e">
        <f t="shared" si="0"/>
        <v>#DIV/0!</v>
      </c>
    </row>
    <row r="12" spans="1:4" ht="24.75" customHeight="1">
      <c r="A12" s="307" t="s">
        <v>14</v>
      </c>
      <c r="B12" s="308">
        <v>5</v>
      </c>
      <c r="C12" s="308">
        <v>2023.8</v>
      </c>
      <c r="D12" s="309" t="e">
        <f t="shared" si="0"/>
        <v>#DIV/0!</v>
      </c>
    </row>
    <row r="13" spans="1:4" ht="24.75" customHeight="1">
      <c r="A13" s="307" t="s">
        <v>15</v>
      </c>
      <c r="B13" s="308">
        <v>5</v>
      </c>
      <c r="C13" s="308">
        <v>1982.5</v>
      </c>
      <c r="D13" s="309" t="e">
        <f t="shared" si="0"/>
        <v>#DIV/0!</v>
      </c>
    </row>
    <row r="14" spans="1:4" ht="24.75" customHeight="1">
      <c r="A14" s="307" t="s">
        <v>16</v>
      </c>
      <c r="B14" s="308">
        <v>6</v>
      </c>
      <c r="C14" s="308">
        <v>8448.2999999999993</v>
      </c>
      <c r="D14" s="309" t="e">
        <f t="shared" si="0"/>
        <v>#DIV/0!</v>
      </c>
    </row>
    <row r="15" spans="1:4" ht="24.75" customHeight="1">
      <c r="A15" s="307" t="s">
        <v>17</v>
      </c>
      <c r="B15" s="308">
        <v>6</v>
      </c>
      <c r="C15" s="308">
        <v>3430.7</v>
      </c>
      <c r="D15" s="309" t="e">
        <f t="shared" si="0"/>
        <v>#DIV/0!</v>
      </c>
    </row>
    <row r="16" spans="1:4" ht="24.75" customHeight="1">
      <c r="A16" s="307" t="s">
        <v>18</v>
      </c>
      <c r="B16" s="308">
        <v>5</v>
      </c>
      <c r="C16" s="308">
        <v>2042.2</v>
      </c>
      <c r="D16" s="309" t="e">
        <f t="shared" si="0"/>
        <v>#DIV/0!</v>
      </c>
    </row>
    <row r="17" spans="1:4" ht="24.75" customHeight="1">
      <c r="A17" s="307" t="s">
        <v>19</v>
      </c>
      <c r="B17" s="308">
        <v>5</v>
      </c>
      <c r="C17" s="308">
        <v>2521.6999999999998</v>
      </c>
      <c r="D17" s="309" t="e">
        <f t="shared" si="0"/>
        <v>#DIV/0!</v>
      </c>
    </row>
    <row r="18" spans="1:4" ht="24.75" customHeight="1">
      <c r="A18" s="307" t="s">
        <v>20</v>
      </c>
      <c r="B18" s="308">
        <v>6</v>
      </c>
      <c r="C18" s="308">
        <v>3577.3</v>
      </c>
      <c r="D18" s="309" t="e">
        <f t="shared" si="0"/>
        <v>#DIV/0!</v>
      </c>
    </row>
    <row r="19" spans="1:4" ht="24.75" customHeight="1">
      <c r="A19" s="307" t="s">
        <v>21</v>
      </c>
      <c r="B19" s="308">
        <v>5</v>
      </c>
      <c r="C19" s="308">
        <v>10057.5</v>
      </c>
      <c r="D19" s="309" t="e">
        <f t="shared" si="0"/>
        <v>#DIV/0!</v>
      </c>
    </row>
    <row r="20" spans="1:4" ht="24.75" customHeight="1">
      <c r="A20" s="307" t="s">
        <v>29</v>
      </c>
      <c r="B20" s="308">
        <v>3</v>
      </c>
      <c r="C20" s="308">
        <v>5498.7</v>
      </c>
      <c r="D20" s="309" t="e">
        <f t="shared" si="0"/>
        <v>#DIV/0!</v>
      </c>
    </row>
    <row r="21" spans="1:4" ht="24.75" customHeight="1">
      <c r="A21" s="307" t="s">
        <v>23</v>
      </c>
      <c r="B21" s="308">
        <v>6</v>
      </c>
      <c r="C21" s="308">
        <v>5866.3</v>
      </c>
      <c r="D21" s="309" t="e">
        <f t="shared" si="0"/>
        <v>#DIV/0!</v>
      </c>
    </row>
    <row r="22" spans="1:4" ht="24.75" customHeight="1">
      <c r="A22" s="307" t="s">
        <v>330</v>
      </c>
      <c r="B22" s="308">
        <v>4</v>
      </c>
      <c r="C22" s="308">
        <v>8735.2999999999993</v>
      </c>
      <c r="D22" s="309" t="e">
        <f t="shared" si="0"/>
        <v>#DIV/0!</v>
      </c>
    </row>
    <row r="23" spans="1:4" ht="24.75" customHeight="1">
      <c r="A23" s="307" t="s">
        <v>25</v>
      </c>
      <c r="B23" s="308">
        <v>7</v>
      </c>
      <c r="C23" s="308">
        <v>7451.6</v>
      </c>
      <c r="D23" s="309" t="e">
        <f t="shared" si="0"/>
        <v>#DIV/0!</v>
      </c>
    </row>
    <row r="24" spans="1:4" ht="24.75" customHeight="1">
      <c r="A24" s="307" t="s">
        <v>26</v>
      </c>
      <c r="B24" s="308">
        <v>5</v>
      </c>
      <c r="C24" s="308">
        <v>4487.5</v>
      </c>
      <c r="D24" s="309" t="e">
        <f t="shared" si="0"/>
        <v>#DIV/0!</v>
      </c>
    </row>
    <row r="25" spans="1:4" ht="24.75" customHeight="1">
      <c r="A25" s="307" t="s">
        <v>331</v>
      </c>
      <c r="B25" s="308">
        <v>4</v>
      </c>
      <c r="C25" s="308">
        <v>2053.6</v>
      </c>
      <c r="D25" s="309" t="e">
        <f t="shared" si="0"/>
        <v>#DIV/0!</v>
      </c>
    </row>
    <row r="26" spans="1:4" ht="24.75" customHeight="1">
      <c r="A26" s="307" t="s">
        <v>30</v>
      </c>
      <c r="B26" s="308">
        <v>2</v>
      </c>
      <c r="C26" s="308">
        <v>911.4</v>
      </c>
      <c r="D26" s="309" t="e">
        <f t="shared" si="0"/>
        <v>#DIV/0!</v>
      </c>
    </row>
    <row r="27" spans="1:4" ht="24.75" customHeight="1">
      <c r="A27" s="307" t="s">
        <v>31</v>
      </c>
      <c r="B27" s="308">
        <v>13</v>
      </c>
      <c r="C27" s="308">
        <v>102.9</v>
      </c>
      <c r="D27" s="309" t="e">
        <f t="shared" si="0"/>
        <v>#DIV/0!</v>
      </c>
    </row>
    <row r="28" spans="1:4" ht="24.75" customHeight="1">
      <c r="A28" s="307" t="s">
        <v>28</v>
      </c>
      <c r="B28" s="308">
        <v>5</v>
      </c>
      <c r="C28" s="308">
        <v>4694.3999999999996</v>
      </c>
      <c r="D28" s="309" t="e">
        <f t="shared" si="0"/>
        <v>#DIV/0!</v>
      </c>
    </row>
    <row r="29" spans="1:4" ht="24.75" customHeight="1">
      <c r="A29" s="307" t="s">
        <v>99</v>
      </c>
      <c r="B29" s="308">
        <v>2</v>
      </c>
      <c r="C29" s="308">
        <v>5408.3</v>
      </c>
      <c r="D29" s="309" t="e">
        <f t="shared" si="0"/>
        <v>#DIV/0!</v>
      </c>
    </row>
    <row r="30" spans="1:4" ht="24.75" customHeight="1" thickBot="1">
      <c r="A30" s="310" t="s">
        <v>32</v>
      </c>
      <c r="B30" s="311">
        <v>125</v>
      </c>
      <c r="C30" s="311">
        <v>101539.8</v>
      </c>
      <c r="D30" s="312" t="e">
        <f>C30/F30</f>
        <v>#DIV/0!</v>
      </c>
    </row>
    <row r="31" spans="1:4" ht="24.75" customHeight="1" thickTop="1">
      <c r="A31" s="313"/>
      <c r="B31" s="313"/>
      <c r="C31" s="313"/>
      <c r="D31" s="313"/>
    </row>
    <row r="32" spans="1:4" ht="24.75" customHeight="1">
      <c r="A32" s="313"/>
      <c r="B32" s="313"/>
      <c r="C32" s="313"/>
      <c r="D32" s="313"/>
    </row>
  </sheetData>
  <mergeCells count="2">
    <mergeCell ref="A1:D1"/>
    <mergeCell ref="A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4:C36"/>
  <sheetViews>
    <sheetView tabSelected="1" topLeftCell="B13" workbookViewId="0">
      <selection activeCell="C42" sqref="C42"/>
    </sheetView>
  </sheetViews>
  <sheetFormatPr defaultRowHeight="12.75"/>
  <cols>
    <col min="2" max="2" width="13.85546875" customWidth="1"/>
    <col min="3" max="3" width="103.5703125" customWidth="1"/>
  </cols>
  <sheetData>
    <row r="4" spans="2:3" ht="15">
      <c r="B4" s="314" t="s">
        <v>332</v>
      </c>
    </row>
    <row r="5" spans="2:3" ht="122.25" customHeight="1">
      <c r="B5" s="315" t="s">
        <v>141</v>
      </c>
      <c r="C5" s="316" t="s">
        <v>333</v>
      </c>
    </row>
    <row r="6" spans="2:3" ht="122.25" customHeight="1"/>
    <row r="7" spans="2:3" ht="122.25" customHeight="1">
      <c r="B7" s="316" t="s">
        <v>334</v>
      </c>
    </row>
    <row r="8" spans="2:3" ht="97.5" customHeight="1">
      <c r="C8" s="316" t="s">
        <v>335</v>
      </c>
    </row>
    <row r="10" spans="2:3" ht="14.25">
      <c r="B10" s="317"/>
    </row>
    <row r="11" spans="2:3" ht="63" customHeight="1">
      <c r="B11" s="317"/>
    </row>
    <row r="12" spans="2:3" ht="14.25">
      <c r="B12" s="317"/>
    </row>
    <row r="13" spans="2:3" ht="187.5" customHeight="1">
      <c r="B13" s="314" t="s">
        <v>336</v>
      </c>
    </row>
    <row r="14" spans="2:3" ht="58.5" customHeight="1">
      <c r="C14" s="316" t="s">
        <v>337</v>
      </c>
    </row>
    <row r="15" spans="2:3" ht="60" customHeight="1"/>
    <row r="16" spans="2:3" ht="113.25" customHeight="1">
      <c r="B16" s="316"/>
    </row>
    <row r="18" spans="2:3" ht="82.5" customHeight="1">
      <c r="C18" s="316" t="s">
        <v>339</v>
      </c>
    </row>
    <row r="19" spans="2:3" ht="42" customHeight="1"/>
    <row r="20" spans="2:3" ht="15">
      <c r="B20" s="314"/>
    </row>
    <row r="25" spans="2:3" ht="122.25" customHeight="1"/>
    <row r="28" spans="2:3" ht="45.75" customHeight="1">
      <c r="C28" s="316" t="s">
        <v>338</v>
      </c>
    </row>
    <row r="35" spans="3:3" ht="15">
      <c r="C35" s="314" t="s">
        <v>340</v>
      </c>
    </row>
    <row r="36" spans="3:3" ht="15">
      <c r="C36" s="314" t="s">
        <v>341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R116"/>
  <sheetViews>
    <sheetView workbookViewId="0">
      <selection activeCell="M26" sqref="M26"/>
    </sheetView>
  </sheetViews>
  <sheetFormatPr defaultRowHeight="12"/>
  <cols>
    <col min="1" max="1" width="4.5703125" style="43" customWidth="1"/>
    <col min="2" max="2" width="3.28515625" style="43" customWidth="1"/>
    <col min="3" max="3" width="38.5703125" style="43" customWidth="1"/>
    <col min="4" max="5" width="11.140625" style="43" customWidth="1"/>
    <col min="6" max="6" width="8.28515625" style="43" customWidth="1"/>
    <col min="7" max="7" width="11.42578125" style="43" customWidth="1"/>
    <col min="8" max="8" width="11.28515625" style="43" customWidth="1"/>
    <col min="9" max="9" width="9" style="43" customWidth="1"/>
    <col min="10" max="10" width="12.85546875" style="43" customWidth="1"/>
    <col min="11" max="11" width="13.28515625" style="43" customWidth="1"/>
    <col min="12" max="12" width="13.7109375" style="43" customWidth="1"/>
    <col min="13" max="13" width="9.140625" style="43"/>
    <col min="14" max="14" width="10.28515625" style="43" customWidth="1"/>
    <col min="15" max="16384" width="9.140625" style="43"/>
  </cols>
  <sheetData>
    <row r="1" spans="1:18" ht="16.5" customHeight="1">
      <c r="A1" s="44"/>
      <c r="B1" s="154" t="s">
        <v>176</v>
      </c>
      <c r="C1" s="154"/>
      <c r="D1" s="154"/>
      <c r="E1" s="154"/>
      <c r="F1" s="154"/>
      <c r="G1" s="154"/>
      <c r="H1" s="154"/>
      <c r="I1" s="154"/>
    </row>
    <row r="2" spans="1:18" ht="16.5" customHeight="1">
      <c r="A2" s="49"/>
      <c r="B2" s="49"/>
      <c r="C2" s="50"/>
      <c r="D2" s="45"/>
      <c r="E2" s="45"/>
      <c r="F2" s="161" t="s">
        <v>177</v>
      </c>
      <c r="G2" s="161"/>
      <c r="H2" s="161"/>
      <c r="I2" s="161"/>
    </row>
    <row r="3" spans="1:18" ht="14.25" customHeight="1">
      <c r="A3" s="118"/>
      <c r="B3" s="118"/>
      <c r="C3" s="119"/>
      <c r="D3" s="155" t="s">
        <v>191</v>
      </c>
      <c r="E3" s="155"/>
      <c r="F3" s="155"/>
      <c r="G3" s="155" t="s">
        <v>190</v>
      </c>
      <c r="H3" s="155"/>
      <c r="I3" s="155"/>
      <c r="J3" s="51"/>
    </row>
    <row r="4" spans="1:18" ht="15.75" customHeight="1">
      <c r="A4" s="118"/>
      <c r="B4" s="118"/>
      <c r="C4" s="118"/>
      <c r="D4" s="120" t="s">
        <v>34</v>
      </c>
      <c r="E4" s="120" t="s">
        <v>6</v>
      </c>
      <c r="F4" s="120" t="s">
        <v>7</v>
      </c>
      <c r="G4" s="120" t="s">
        <v>34</v>
      </c>
      <c r="H4" s="120" t="s">
        <v>6</v>
      </c>
      <c r="I4" s="120" t="s">
        <v>7</v>
      </c>
      <c r="J4" s="51"/>
      <c r="K4" s="48"/>
      <c r="L4" s="48"/>
    </row>
    <row r="5" spans="1:18" ht="12.75" customHeight="1">
      <c r="A5" s="121"/>
      <c r="B5" s="121"/>
      <c r="C5" s="121" t="s">
        <v>35</v>
      </c>
      <c r="D5" s="122"/>
      <c r="E5" s="122"/>
      <c r="F5" s="122"/>
      <c r="G5" s="122"/>
      <c r="H5" s="122"/>
      <c r="I5" s="122"/>
      <c r="J5" s="51"/>
      <c r="K5" s="48"/>
      <c r="L5" s="48"/>
    </row>
    <row r="6" spans="1:18" ht="18.75" customHeight="1">
      <c r="A6" s="7">
        <v>1</v>
      </c>
      <c r="B6" s="157" t="s">
        <v>66</v>
      </c>
      <c r="C6" s="157"/>
      <c r="D6" s="52">
        <v>48184351.100000009</v>
      </c>
      <c r="E6" s="52">
        <v>47424551.5</v>
      </c>
      <c r="F6" s="83">
        <v>98.423140329475117</v>
      </c>
      <c r="G6" s="52">
        <f>G7+G38</f>
        <v>53549114.399999999</v>
      </c>
      <c r="H6" s="52">
        <f>H7+H38</f>
        <v>52395325.5</v>
      </c>
      <c r="I6" s="84">
        <f t="shared" ref="I6:I14" si="0">H6/G6*100</f>
        <v>97.84536324656753</v>
      </c>
      <c r="J6" s="15"/>
      <c r="K6" s="15"/>
      <c r="L6" s="67"/>
      <c r="M6" s="48"/>
      <c r="N6" s="48"/>
      <c r="O6" s="48"/>
    </row>
    <row r="7" spans="1:18" ht="18.75" customHeight="1">
      <c r="A7" s="85" t="s">
        <v>2</v>
      </c>
      <c r="B7" s="158" t="s">
        <v>37</v>
      </c>
      <c r="C7" s="158"/>
      <c r="D7" s="52">
        <v>48060378.70000001</v>
      </c>
      <c r="E7" s="52">
        <v>47271652.100000001</v>
      </c>
      <c r="F7" s="83">
        <v>98.358883926147655</v>
      </c>
      <c r="G7" s="52">
        <f>G8+G39</f>
        <v>53390618.899999999</v>
      </c>
      <c r="H7" s="52">
        <f>H8+H39</f>
        <v>52201816.5</v>
      </c>
      <c r="I7" s="84">
        <f t="shared" si="0"/>
        <v>97.773387114641594</v>
      </c>
      <c r="J7" s="15"/>
      <c r="K7" s="15"/>
      <c r="M7" s="48"/>
      <c r="N7" s="48"/>
    </row>
    <row r="8" spans="1:18" ht="18.75" customHeight="1">
      <c r="A8" s="85" t="s">
        <v>3</v>
      </c>
      <c r="B8" s="158" t="s">
        <v>38</v>
      </c>
      <c r="C8" s="158"/>
      <c r="D8" s="52">
        <v>47913119.000000007</v>
      </c>
      <c r="E8" s="52">
        <v>46974544.200000003</v>
      </c>
      <c r="F8" s="83">
        <v>98.041090165722665</v>
      </c>
      <c r="G8" s="52">
        <f>SUM(G9,G18,G21,G26)</f>
        <v>53185530.600000001</v>
      </c>
      <c r="H8" s="52">
        <f>SUM(H9,H18,H21,H26)</f>
        <v>51879467.799999997</v>
      </c>
      <c r="I8" s="84">
        <f t="shared" si="0"/>
        <v>97.544326839901814</v>
      </c>
      <c r="K8" s="48"/>
      <c r="M8" s="48"/>
      <c r="Q8" s="48"/>
      <c r="R8" s="48"/>
    </row>
    <row r="9" spans="1:18" ht="18.75" customHeight="1">
      <c r="A9" s="81"/>
      <c r="B9" s="85">
        <v>1</v>
      </c>
      <c r="C9" s="86" t="s">
        <v>39</v>
      </c>
      <c r="D9" s="52">
        <v>2959329.7</v>
      </c>
      <c r="E9" s="52">
        <v>3179975.3000000003</v>
      </c>
      <c r="F9" s="83">
        <v>107.45593165911862</v>
      </c>
      <c r="G9" s="52">
        <f>G10+G17</f>
        <v>3569114.2</v>
      </c>
      <c r="H9" s="52">
        <f>H10+H17</f>
        <v>3749853.6999999997</v>
      </c>
      <c r="I9" s="84">
        <f t="shared" si="0"/>
        <v>105.06398758549109</v>
      </c>
      <c r="K9" s="48"/>
      <c r="M9" s="48"/>
      <c r="N9" s="48"/>
    </row>
    <row r="10" spans="1:18" ht="18.75" customHeight="1">
      <c r="A10" s="81"/>
      <c r="B10" s="81"/>
      <c r="C10" s="49" t="s">
        <v>40</v>
      </c>
      <c r="D10" s="84">
        <v>2959329.7</v>
      </c>
      <c r="E10" s="84">
        <v>3179975.3000000003</v>
      </c>
      <c r="F10" s="83">
        <v>107.45593165911862</v>
      </c>
      <c r="G10" s="84">
        <f>SUM(G11:G16)</f>
        <v>3569114.2</v>
      </c>
      <c r="H10" s="84">
        <f>SUM(H11:H16)</f>
        <v>3749853.6999999997</v>
      </c>
      <c r="I10" s="84">
        <f t="shared" si="0"/>
        <v>105.06398758549109</v>
      </c>
      <c r="K10" s="48"/>
      <c r="M10" s="48"/>
    </row>
    <row r="11" spans="1:18" ht="28.5" customHeight="1">
      <c r="A11" s="81"/>
      <c r="B11" s="81"/>
      <c r="C11" s="87" t="s">
        <v>69</v>
      </c>
      <c r="D11" s="84">
        <v>2820606.7</v>
      </c>
      <c r="E11" s="84">
        <v>2964918</v>
      </c>
      <c r="F11" s="83">
        <v>105.1163212510273</v>
      </c>
      <c r="G11" s="84">
        <f>'tovlorson tosov'!D13</f>
        <v>3373154.4</v>
      </c>
      <c r="H11" s="84">
        <f>'tovlorson tosov'!E13</f>
        <v>3323040</v>
      </c>
      <c r="I11" s="84">
        <f t="shared" si="0"/>
        <v>98.514316451093976</v>
      </c>
      <c r="K11" s="48"/>
      <c r="L11" s="48"/>
      <c r="M11" s="48"/>
    </row>
    <row r="12" spans="1:18" ht="21.75" customHeight="1">
      <c r="A12" s="81"/>
      <c r="B12" s="81"/>
      <c r="C12" s="88" t="s">
        <v>145</v>
      </c>
      <c r="D12" s="84">
        <v>59297</v>
      </c>
      <c r="E12" s="84">
        <v>92502.7</v>
      </c>
      <c r="F12" s="83">
        <v>155.99895441590635</v>
      </c>
      <c r="G12" s="84">
        <f>'tovlorson tosov'!D10</f>
        <v>97589.5</v>
      </c>
      <c r="H12" s="84">
        <f>'tovlorson tosov'!E10</f>
        <v>294464.09999999998</v>
      </c>
      <c r="I12" s="84">
        <f t="shared" si="0"/>
        <v>301.73748200369914</v>
      </c>
      <c r="M12" s="48"/>
    </row>
    <row r="13" spans="1:18" ht="21.75" customHeight="1">
      <c r="A13" s="81"/>
      <c r="B13" s="81"/>
      <c r="C13" s="88" t="s">
        <v>146</v>
      </c>
      <c r="D13" s="84">
        <v>0</v>
      </c>
      <c r="E13" s="84">
        <v>699</v>
      </c>
      <c r="F13" s="83" t="e">
        <v>#DIV/0!</v>
      </c>
      <c r="G13" s="84">
        <f>'tovlorson tosov'!D9</f>
        <v>0</v>
      </c>
      <c r="H13" s="84">
        <f>'tovlorson tosov'!E9</f>
        <v>176.8</v>
      </c>
      <c r="I13" s="84" t="e">
        <f t="shared" si="0"/>
        <v>#DIV/0!</v>
      </c>
    </row>
    <row r="14" spans="1:18" ht="42" customHeight="1">
      <c r="A14" s="81"/>
      <c r="B14" s="81"/>
      <c r="C14" s="87" t="s">
        <v>144</v>
      </c>
      <c r="D14" s="84">
        <v>9525</v>
      </c>
      <c r="E14" s="84">
        <v>8193</v>
      </c>
      <c r="F14" s="83">
        <v>86.015748031496059</v>
      </c>
      <c r="G14" s="84">
        <f>'tovlorson tosov'!D11</f>
        <v>11847.2</v>
      </c>
      <c r="H14" s="84">
        <f>'tovlorson tosov'!E11</f>
        <v>10113.299999999999</v>
      </c>
      <c r="I14" s="84">
        <f t="shared" si="0"/>
        <v>85.364474306165164</v>
      </c>
    </row>
    <row r="15" spans="1:18" ht="12.75" customHeight="1">
      <c r="A15" s="81"/>
      <c r="B15" s="81"/>
      <c r="C15" s="88" t="s">
        <v>147</v>
      </c>
      <c r="D15" s="84"/>
      <c r="E15" s="84"/>
      <c r="F15" s="83"/>
      <c r="G15" s="84"/>
      <c r="H15" s="84"/>
      <c r="I15" s="84"/>
    </row>
    <row r="16" spans="1:18" ht="12.75" customHeight="1">
      <c r="A16" s="81"/>
      <c r="B16" s="81"/>
      <c r="C16" s="88" t="s">
        <v>148</v>
      </c>
      <c r="D16" s="83">
        <v>69901</v>
      </c>
      <c r="E16" s="83">
        <v>113662.6</v>
      </c>
      <c r="F16" s="83">
        <v>162.60511294545142</v>
      </c>
      <c r="G16" s="84">
        <f>'tovlorson tosov'!D12</f>
        <v>86523.1</v>
      </c>
      <c r="H16" s="84">
        <f>'tovlorson tosov'!E12</f>
        <v>122059.5</v>
      </c>
      <c r="I16" s="84">
        <f>H16/G16*100</f>
        <v>141.07157510537647</v>
      </c>
    </row>
    <row r="17" spans="1:13" ht="25.5" customHeight="1">
      <c r="A17" s="81"/>
      <c r="B17" s="81"/>
      <c r="C17" s="89" t="s">
        <v>73</v>
      </c>
      <c r="D17" s="83"/>
      <c r="E17" s="83"/>
      <c r="F17" s="83"/>
      <c r="G17" s="84"/>
      <c r="H17" s="84"/>
      <c r="I17" s="84"/>
    </row>
    <row r="18" spans="1:13" ht="17.25" customHeight="1">
      <c r="A18" s="81"/>
      <c r="B18" s="85">
        <v>2</v>
      </c>
      <c r="C18" s="90" t="s">
        <v>41</v>
      </c>
      <c r="D18" s="52">
        <v>70368.5</v>
      </c>
      <c r="E18" s="52">
        <v>131068.09999999999</v>
      </c>
      <c r="F18" s="83">
        <v>186.25961900566304</v>
      </c>
      <c r="G18" s="84">
        <f>G19+G20</f>
        <v>150603.80000000002</v>
      </c>
      <c r="H18" s="84">
        <f>H19+H20</f>
        <v>178247.7</v>
      </c>
      <c r="I18" s="84">
        <f t="shared" ref="I18:I31" si="1">H18/G18*100</f>
        <v>118.35538014313052</v>
      </c>
    </row>
    <row r="19" spans="1:13" ht="16.5" customHeight="1">
      <c r="A19" s="81"/>
      <c r="B19" s="81"/>
      <c r="C19" s="88" t="s">
        <v>42</v>
      </c>
      <c r="D19" s="84">
        <v>65179.5</v>
      </c>
      <c r="E19" s="84">
        <v>126035.4</v>
      </c>
      <c r="F19" s="83">
        <v>193.36662600971164</v>
      </c>
      <c r="G19" s="84">
        <f>'tovlorson tosov'!D14</f>
        <v>144126.6</v>
      </c>
      <c r="H19" s="84">
        <f>'tovlorson tosov'!E14</f>
        <v>173000</v>
      </c>
      <c r="I19" s="84">
        <f t="shared" si="1"/>
        <v>120.03335956027547</v>
      </c>
    </row>
    <row r="20" spans="1:13" ht="16.5" customHeight="1">
      <c r="A20" s="81"/>
      <c r="B20" s="81"/>
      <c r="C20" s="88" t="s">
        <v>43</v>
      </c>
      <c r="D20" s="84">
        <v>5189</v>
      </c>
      <c r="E20" s="84">
        <v>5032.7</v>
      </c>
      <c r="F20" s="83">
        <v>96.987858932356914</v>
      </c>
      <c r="G20" s="84">
        <f>'tovlorson tosov'!D15</f>
        <v>6477.2</v>
      </c>
      <c r="H20" s="84">
        <f>'tovlorson tosov'!E15</f>
        <v>5247.7</v>
      </c>
      <c r="I20" s="84">
        <f t="shared" si="1"/>
        <v>81.018032483171737</v>
      </c>
    </row>
    <row r="21" spans="1:13" ht="17.25" customHeight="1">
      <c r="A21" s="81"/>
      <c r="B21" s="85">
        <v>3</v>
      </c>
      <c r="C21" s="90" t="s">
        <v>86</v>
      </c>
      <c r="D21" s="52">
        <v>43785225.100000001</v>
      </c>
      <c r="E21" s="52">
        <v>42393672.600000001</v>
      </c>
      <c r="F21" s="83">
        <v>96.821867429431123</v>
      </c>
      <c r="G21" s="52">
        <f>G23+G24+G25</f>
        <v>48218519.399999999</v>
      </c>
      <c r="H21" s="52">
        <f>H23+H24+H25</f>
        <v>46597337.5</v>
      </c>
      <c r="I21" s="84">
        <f t="shared" si="1"/>
        <v>96.637843882033422</v>
      </c>
    </row>
    <row r="22" spans="1:13" ht="17.25" customHeight="1">
      <c r="A22" s="81"/>
      <c r="B22" s="85"/>
      <c r="C22" s="90" t="s">
        <v>122</v>
      </c>
      <c r="D22" s="83"/>
      <c r="E22" s="83"/>
      <c r="F22" s="83" t="e">
        <v>#DIV/0!</v>
      </c>
      <c r="G22" s="91"/>
      <c r="H22" s="91"/>
      <c r="I22" s="84" t="e">
        <f t="shared" si="1"/>
        <v>#DIV/0!</v>
      </c>
    </row>
    <row r="23" spans="1:13" ht="17.25" customHeight="1">
      <c r="A23" s="81"/>
      <c r="B23" s="81"/>
      <c r="C23" s="88" t="s">
        <v>123</v>
      </c>
      <c r="D23" s="83">
        <v>12133400</v>
      </c>
      <c r="E23" s="83">
        <v>12133400</v>
      </c>
      <c r="F23" s="83">
        <v>100</v>
      </c>
      <c r="G23" s="91">
        <v>10995443.199999999</v>
      </c>
      <c r="H23" s="91">
        <v>10995443.199999999</v>
      </c>
      <c r="I23" s="84">
        <f t="shared" si="1"/>
        <v>100</v>
      </c>
    </row>
    <row r="24" spans="1:13" ht="17.25" customHeight="1">
      <c r="A24" s="81"/>
      <c r="B24" s="81"/>
      <c r="C24" s="88" t="s">
        <v>181</v>
      </c>
      <c r="D24" s="83">
        <v>26622425.100000001</v>
      </c>
      <c r="E24" s="83">
        <v>26605313.699999999</v>
      </c>
      <c r="F24" s="83">
        <v>99.935725615019194</v>
      </c>
      <c r="G24" s="91">
        <v>6821919</v>
      </c>
      <c r="H24" s="91">
        <v>5200737.0999999996</v>
      </c>
      <c r="I24" s="84">
        <f>H24/G24*100</f>
        <v>76.235691159628246</v>
      </c>
    </row>
    <row r="25" spans="1:13" ht="17.25" customHeight="1">
      <c r="A25" s="81"/>
      <c r="B25" s="81"/>
      <c r="C25" s="88" t="s">
        <v>179</v>
      </c>
      <c r="D25" s="83">
        <v>5029400</v>
      </c>
      <c r="E25" s="83">
        <v>3654958.9</v>
      </c>
      <c r="F25" s="83">
        <v>72.671867419572905</v>
      </c>
      <c r="G25" s="91">
        <v>30401157.199999999</v>
      </c>
      <c r="H25" s="91">
        <v>30401157.199999999</v>
      </c>
      <c r="I25" s="84">
        <f>H25/G25*100</f>
        <v>100</v>
      </c>
    </row>
    <row r="26" spans="1:13" ht="17.25" customHeight="1">
      <c r="A26" s="81"/>
      <c r="B26" s="85">
        <v>4</v>
      </c>
      <c r="C26" s="90" t="s">
        <v>44</v>
      </c>
      <c r="D26" s="52">
        <v>1098195.7000000002</v>
      </c>
      <c r="E26" s="52">
        <v>1269828.2</v>
      </c>
      <c r="F26" s="83">
        <v>115.6285896948968</v>
      </c>
      <c r="G26" s="52">
        <f>SUM(G27:G38)</f>
        <v>1247293.2</v>
      </c>
      <c r="H26" s="52">
        <f>SUM(H27:H38)</f>
        <v>1354028.9000000001</v>
      </c>
      <c r="I26" s="84">
        <f t="shared" si="1"/>
        <v>108.55738650703782</v>
      </c>
    </row>
    <row r="27" spans="1:13" ht="17.25" customHeight="1">
      <c r="A27" s="81"/>
      <c r="B27" s="81"/>
      <c r="C27" s="88" t="s">
        <v>45</v>
      </c>
      <c r="D27" s="84">
        <v>138814.1</v>
      </c>
      <c r="E27" s="84">
        <v>189774.9</v>
      </c>
      <c r="F27" s="83">
        <v>136.71154443244598</v>
      </c>
      <c r="G27" s="84">
        <f>'tovlorson tosov'!D16</f>
        <v>161538.6</v>
      </c>
      <c r="H27" s="84">
        <f>'tovlorson tosov'!E16</f>
        <v>179785.2</v>
      </c>
      <c r="I27" s="84">
        <f t="shared" si="1"/>
        <v>111.2955046038532</v>
      </c>
      <c r="M27" s="48"/>
    </row>
    <row r="28" spans="1:13" ht="17.25" customHeight="1">
      <c r="A28" s="81"/>
      <c r="B28" s="81"/>
      <c r="C28" s="88" t="s">
        <v>46</v>
      </c>
      <c r="D28" s="84">
        <v>0</v>
      </c>
      <c r="E28" s="84">
        <v>0</v>
      </c>
      <c r="F28" s="83" t="e">
        <v>#DIV/0!</v>
      </c>
      <c r="G28" s="84">
        <f>'tovlorson tosov'!D17:D17</f>
        <v>0</v>
      </c>
      <c r="H28" s="84">
        <f>'tovlorson tosov'!E17:E17</f>
        <v>0</v>
      </c>
      <c r="I28" s="84" t="e">
        <f t="shared" si="1"/>
        <v>#DIV/0!</v>
      </c>
    </row>
    <row r="29" spans="1:13" ht="27" customHeight="1">
      <c r="A29" s="81"/>
      <c r="B29" s="81"/>
      <c r="C29" s="89" t="s">
        <v>47</v>
      </c>
      <c r="D29" s="84">
        <v>352601.7</v>
      </c>
      <c r="E29" s="84">
        <v>361628.9</v>
      </c>
      <c r="F29" s="83">
        <v>102.56016916537838</v>
      </c>
      <c r="G29" s="84">
        <f>'tovlorson tosov'!D31</f>
        <v>383473.4</v>
      </c>
      <c r="H29" s="84">
        <f>'tovlorson tosov'!E31</f>
        <v>407242.5</v>
      </c>
      <c r="I29" s="84">
        <f t="shared" si="1"/>
        <v>106.19836995212705</v>
      </c>
    </row>
    <row r="30" spans="1:13" ht="18.75" customHeight="1">
      <c r="A30" s="81"/>
      <c r="B30" s="81"/>
      <c r="C30" s="88" t="s">
        <v>48</v>
      </c>
      <c r="D30" s="84">
        <v>110031.3</v>
      </c>
      <c r="E30" s="84">
        <v>113330.7</v>
      </c>
      <c r="F30" s="83">
        <v>102.99860130708262</v>
      </c>
      <c r="G30" s="84">
        <f>'tovlorson tosov'!D18</f>
        <v>155992.1</v>
      </c>
      <c r="H30" s="84">
        <f>'tovlorson tosov'!E18</f>
        <v>116992.8</v>
      </c>
      <c r="I30" s="84">
        <f t="shared" si="1"/>
        <v>74.999182650916296</v>
      </c>
    </row>
    <row r="31" spans="1:13" ht="32.25" customHeight="1">
      <c r="A31" s="81"/>
      <c r="B31" s="81"/>
      <c r="C31" s="89" t="s">
        <v>49</v>
      </c>
      <c r="D31" s="84">
        <v>330152.3</v>
      </c>
      <c r="E31" s="84">
        <v>423493.8</v>
      </c>
      <c r="F31" s="83">
        <v>128.2722549562732</v>
      </c>
      <c r="G31" s="84">
        <f>'tovlorson tosov'!D19</f>
        <v>350408.6</v>
      </c>
      <c r="H31" s="84">
        <f>'tovlorson tosov'!E19</f>
        <v>421466.8</v>
      </c>
      <c r="I31" s="84">
        <f t="shared" si="1"/>
        <v>120.27866895960888</v>
      </c>
    </row>
    <row r="32" spans="1:13" ht="36.75" customHeight="1">
      <c r="A32" s="81"/>
      <c r="B32" s="81"/>
      <c r="C32" s="82" t="s">
        <v>50</v>
      </c>
      <c r="D32" s="84">
        <v>0</v>
      </c>
      <c r="E32" s="84">
        <v>477.1</v>
      </c>
      <c r="F32" s="83" t="e">
        <v>#DIV/0!</v>
      </c>
      <c r="G32" s="84">
        <f>'tovlorson tosov'!D20</f>
        <v>775.6</v>
      </c>
      <c r="H32" s="84">
        <f>'tovlorson tosov'!E20</f>
        <v>683</v>
      </c>
      <c r="I32" s="84">
        <f>H32/G32*100</f>
        <v>88.060856111397626</v>
      </c>
    </row>
    <row r="33" spans="1:17" ht="12.75" customHeight="1">
      <c r="A33" s="81"/>
      <c r="B33" s="81"/>
      <c r="C33" s="89" t="s">
        <v>51</v>
      </c>
      <c r="D33" s="84">
        <v>3065</v>
      </c>
      <c r="E33" s="84">
        <v>1068.2</v>
      </c>
      <c r="F33" s="83">
        <v>34.851549755301797</v>
      </c>
      <c r="G33" s="84">
        <f>'tovlorson tosov'!D21</f>
        <v>3036</v>
      </c>
      <c r="H33" s="84">
        <f>'tovlorson tosov'!E21</f>
        <v>2350.1</v>
      </c>
      <c r="I33" s="84">
        <f>H33/G33*100</f>
        <v>77.407773386034251</v>
      </c>
    </row>
    <row r="34" spans="1:17" ht="24">
      <c r="A34" s="81"/>
      <c r="B34" s="81"/>
      <c r="C34" s="89" t="s">
        <v>72</v>
      </c>
      <c r="D34" s="84">
        <v>27223.4</v>
      </c>
      <c r="E34" s="84">
        <v>14732.8</v>
      </c>
      <c r="F34" s="83">
        <v>54.118148357662889</v>
      </c>
      <c r="G34" s="84">
        <f>'tovlorson tosov'!D22</f>
        <v>5591.4</v>
      </c>
      <c r="H34" s="84">
        <f>'tovlorson tosov'!E22</f>
        <v>21992.3</v>
      </c>
      <c r="I34" s="84">
        <f>H34/G34*100</f>
        <v>393.32367564474015</v>
      </c>
    </row>
    <row r="35" spans="1:17" ht="12.75" customHeight="1">
      <c r="A35" s="81"/>
      <c r="B35" s="81"/>
      <c r="C35" s="88" t="s">
        <v>52</v>
      </c>
      <c r="D35" s="84"/>
      <c r="E35" s="84"/>
      <c r="F35" s="83"/>
      <c r="G35" s="84"/>
      <c r="H35" s="84"/>
      <c r="I35" s="84"/>
    </row>
    <row r="36" spans="1:17" ht="30" customHeight="1">
      <c r="A36" s="81"/>
      <c r="B36" s="81"/>
      <c r="C36" s="89" t="s">
        <v>53</v>
      </c>
      <c r="D36" s="84">
        <v>10068.5</v>
      </c>
      <c r="E36" s="84">
        <v>11027.4</v>
      </c>
      <c r="F36" s="83">
        <v>109.52376222873316</v>
      </c>
      <c r="G36" s="84">
        <f>'tovlorson tosov'!D23</f>
        <v>26217</v>
      </c>
      <c r="H36" s="84">
        <f>'tovlorson tosov'!E23</f>
        <v>9686</v>
      </c>
      <c r="I36" s="84">
        <f t="shared" ref="I36:I43" si="2">H36/G36*100</f>
        <v>36.945493382156613</v>
      </c>
    </row>
    <row r="37" spans="1:17" ht="15" customHeight="1">
      <c r="A37" s="81"/>
      <c r="B37" s="81"/>
      <c r="C37" s="88" t="s">
        <v>0</v>
      </c>
      <c r="D37" s="84">
        <v>2267</v>
      </c>
      <c r="E37" s="84">
        <v>1395</v>
      </c>
      <c r="F37" s="83">
        <v>61.535068372298198</v>
      </c>
      <c r="G37" s="84">
        <f>'tovlorson tosov'!D24</f>
        <v>1765</v>
      </c>
      <c r="H37" s="84">
        <f>'tovlorson tosov'!E24</f>
        <v>321.2</v>
      </c>
      <c r="I37" s="84">
        <f t="shared" si="2"/>
        <v>18.198300283286116</v>
      </c>
    </row>
    <row r="38" spans="1:17" ht="15" customHeight="1">
      <c r="A38" s="81"/>
      <c r="B38" s="81"/>
      <c r="C38" s="88" t="s">
        <v>1</v>
      </c>
      <c r="D38" s="84">
        <v>123972.4</v>
      </c>
      <c r="E38" s="84">
        <v>152899.4</v>
      </c>
      <c r="F38" s="83"/>
      <c r="G38" s="84">
        <f>'tovlorson tosov'!D25</f>
        <v>158495.5</v>
      </c>
      <c r="H38" s="84">
        <f>'tovlorson tosov'!E25</f>
        <v>193509</v>
      </c>
      <c r="I38" s="84">
        <f t="shared" si="2"/>
        <v>122.09116347151812</v>
      </c>
    </row>
    <row r="39" spans="1:17" ht="15" customHeight="1">
      <c r="A39" s="85" t="s">
        <v>4</v>
      </c>
      <c r="B39" s="159" t="s">
        <v>54</v>
      </c>
      <c r="C39" s="159"/>
      <c r="D39" s="52">
        <v>147259.70000000001</v>
      </c>
      <c r="E39" s="52">
        <v>297107.89999999997</v>
      </c>
      <c r="F39" s="83">
        <v>201.75777894427321</v>
      </c>
      <c r="G39" s="52">
        <f>SUM(G40:G42)</f>
        <v>205088.3</v>
      </c>
      <c r="H39" s="52">
        <f>SUM(H40:H42)</f>
        <v>322348.7</v>
      </c>
      <c r="I39" s="84">
        <f t="shared" si="2"/>
        <v>157.17556779201936</v>
      </c>
      <c r="Q39" s="48"/>
    </row>
    <row r="40" spans="1:17" ht="15" customHeight="1">
      <c r="A40" s="81"/>
      <c r="B40" s="81"/>
      <c r="C40" s="88" t="s">
        <v>55</v>
      </c>
      <c r="D40" s="84">
        <v>0</v>
      </c>
      <c r="E40" s="84">
        <v>0</v>
      </c>
      <c r="F40" s="83" t="e">
        <v>#DIV/0!</v>
      </c>
      <c r="G40" s="92"/>
      <c r="H40" s="92"/>
      <c r="I40" s="84" t="e">
        <f t="shared" si="2"/>
        <v>#DIV/0!</v>
      </c>
      <c r="Q40" s="48"/>
    </row>
    <row r="41" spans="1:17" ht="15" customHeight="1">
      <c r="A41" s="81"/>
      <c r="B41" s="81"/>
      <c r="C41" s="88" t="s">
        <v>56</v>
      </c>
      <c r="D41" s="84">
        <v>133764.70000000001</v>
      </c>
      <c r="E41" s="84">
        <v>281506.59999999998</v>
      </c>
      <c r="F41" s="83">
        <v>210.44909456680273</v>
      </c>
      <c r="G41" s="84">
        <f>'tovlorson tosov'!D27</f>
        <v>202088.3</v>
      </c>
      <c r="H41" s="84">
        <f>'tovlorson tosov'!E27</f>
        <v>233039.6</v>
      </c>
      <c r="I41" s="84">
        <f t="shared" si="2"/>
        <v>115.31573079688435</v>
      </c>
    </row>
    <row r="42" spans="1:17" ht="15" customHeight="1">
      <c r="A42" s="81"/>
      <c r="B42" s="81"/>
      <c r="C42" s="88" t="s">
        <v>57</v>
      </c>
      <c r="D42" s="84">
        <v>13495</v>
      </c>
      <c r="E42" s="84">
        <v>15601.3</v>
      </c>
      <c r="F42" s="83">
        <v>115.60800296406074</v>
      </c>
      <c r="G42" s="84">
        <f>'tovlorson tosov'!D28</f>
        <v>3000</v>
      </c>
      <c r="H42" s="84">
        <f>'tovlorson tosov'!E28</f>
        <v>89309.1</v>
      </c>
      <c r="I42" s="84">
        <f t="shared" si="2"/>
        <v>2976.9700000000003</v>
      </c>
    </row>
    <row r="43" spans="1:17" ht="15" customHeight="1">
      <c r="A43" s="85" t="s">
        <v>5</v>
      </c>
      <c r="B43" s="90" t="s">
        <v>58</v>
      </c>
      <c r="C43" s="85"/>
      <c r="D43" s="83">
        <v>33266.9</v>
      </c>
      <c r="E43" s="83">
        <v>24285.200000000001</v>
      </c>
      <c r="F43" s="83">
        <v>73.001091174711192</v>
      </c>
      <c r="G43" s="84">
        <f>'tovlorson tosov'!D29</f>
        <v>18000</v>
      </c>
      <c r="H43" s="84">
        <f>'tovlorson tosov'!E29</f>
        <v>14738</v>
      </c>
      <c r="I43" s="84">
        <f t="shared" si="2"/>
        <v>81.87777777777778</v>
      </c>
    </row>
    <row r="44" spans="1:17" ht="10.5" customHeight="1">
      <c r="A44" s="85"/>
      <c r="B44" s="156" t="s">
        <v>65</v>
      </c>
      <c r="C44" s="156"/>
      <c r="D44" s="83"/>
      <c r="E44" s="83"/>
      <c r="F44" s="83" t="e">
        <v>#DIV/0!</v>
      </c>
      <c r="G44" s="84"/>
      <c r="H44" s="84"/>
      <c r="I44" s="84" t="e">
        <f>H44/G44*100</f>
        <v>#DIV/0!</v>
      </c>
    </row>
    <row r="45" spans="1:17" ht="12.75" customHeight="1">
      <c r="A45" s="85"/>
      <c r="B45" s="81">
        <v>1</v>
      </c>
      <c r="C45" s="88" t="s">
        <v>59</v>
      </c>
      <c r="D45" s="11">
        <v>21288509.600000001</v>
      </c>
      <c r="E45" s="11">
        <v>20683653.699999999</v>
      </c>
      <c r="F45" s="84">
        <v>97.158768221144044</v>
      </c>
      <c r="G45" s="3">
        <v>23243505.399999999</v>
      </c>
      <c r="H45" s="27">
        <v>22583511</v>
      </c>
      <c r="I45" s="84">
        <f>H45/G45*100</f>
        <v>97.16052123532107</v>
      </c>
    </row>
    <row r="46" spans="1:17" ht="13.5" customHeight="1">
      <c r="A46" s="49"/>
      <c r="B46" s="82">
        <v>2</v>
      </c>
      <c r="C46" s="89" t="s">
        <v>60</v>
      </c>
      <c r="D46" s="15">
        <v>1916110.5</v>
      </c>
      <c r="E46" s="15">
        <v>1841699.8</v>
      </c>
      <c r="F46" s="84">
        <v>96.116575740282201</v>
      </c>
      <c r="G46" s="13">
        <v>2118176.2999999998</v>
      </c>
      <c r="H46" s="15">
        <v>2032516</v>
      </c>
      <c r="I46" s="84">
        <f t="shared" ref="I46:I55" si="3">H46/G46*100</f>
        <v>95.955940966764672</v>
      </c>
      <c r="L46" s="23"/>
      <c r="M46" s="6"/>
    </row>
    <row r="47" spans="1:17" ht="15.75" customHeight="1">
      <c r="A47" s="49"/>
      <c r="B47" s="82">
        <v>3</v>
      </c>
      <c r="C47" s="89" t="s">
        <v>61</v>
      </c>
      <c r="D47" s="15">
        <v>426419.7</v>
      </c>
      <c r="E47" s="15">
        <v>393249.6</v>
      </c>
      <c r="F47" s="84">
        <v>92.221255256265124</v>
      </c>
      <c r="G47" s="13">
        <v>445372.1</v>
      </c>
      <c r="H47" s="15">
        <v>419720.2</v>
      </c>
      <c r="I47" s="84">
        <f t="shared" si="3"/>
        <v>94.240344197582203</v>
      </c>
      <c r="L47" s="148"/>
      <c r="M47" s="17"/>
    </row>
    <row r="48" spans="1:17" ht="13.5" customHeight="1">
      <c r="A48" s="49"/>
      <c r="B48" s="82">
        <v>4</v>
      </c>
      <c r="C48" s="89" t="s">
        <v>62</v>
      </c>
      <c r="D48" s="15">
        <v>8979688.8000000007</v>
      </c>
      <c r="E48" s="15">
        <v>7098030.7000000002</v>
      </c>
      <c r="F48" s="84">
        <v>79.045397430699367</v>
      </c>
      <c r="G48" s="13">
        <v>9281559.9000000004</v>
      </c>
      <c r="H48" s="13">
        <v>7525529.9000000004</v>
      </c>
      <c r="I48" s="84">
        <f t="shared" si="3"/>
        <v>81.080443169902935</v>
      </c>
      <c r="L48" s="148"/>
      <c r="M48" s="17"/>
    </row>
    <row r="49" spans="1:16" ht="12" hidden="1" customHeight="1">
      <c r="A49" s="49"/>
      <c r="B49" s="82">
        <v>6</v>
      </c>
      <c r="C49" s="89" t="s">
        <v>63</v>
      </c>
      <c r="D49" s="93"/>
      <c r="E49" s="93"/>
      <c r="F49" s="84" t="e">
        <v>#DIV/0!</v>
      </c>
      <c r="G49" s="93"/>
      <c r="H49" s="93"/>
      <c r="I49" s="84" t="e">
        <f t="shared" si="3"/>
        <v>#DIV/0!</v>
      </c>
      <c r="L49" s="148"/>
      <c r="M49" s="148"/>
    </row>
    <row r="50" spans="1:16" ht="12.75" customHeight="1">
      <c r="A50" s="49"/>
      <c r="B50" s="82">
        <v>7</v>
      </c>
      <c r="C50" s="89" t="s">
        <v>125</v>
      </c>
      <c r="D50" s="15">
        <v>9736329.1999999993</v>
      </c>
      <c r="E50" s="15">
        <v>7945922.5999999996</v>
      </c>
      <c r="F50" s="84">
        <v>81.611071655218893</v>
      </c>
      <c r="G50" s="3">
        <v>10338134.4</v>
      </c>
      <c r="H50" s="3">
        <v>8838761.4000000004</v>
      </c>
      <c r="I50" s="84">
        <f t="shared" si="3"/>
        <v>85.496677234143917</v>
      </c>
    </row>
    <row r="51" spans="1:16" ht="14.25" customHeight="1">
      <c r="A51" s="49"/>
      <c r="B51" s="82">
        <v>8</v>
      </c>
      <c r="C51" s="89" t="s">
        <v>67</v>
      </c>
      <c r="D51" s="15">
        <v>5443208.4000000004</v>
      </c>
      <c r="E51" s="15">
        <v>1240873.7</v>
      </c>
      <c r="F51" s="84">
        <v>22.796733264888406</v>
      </c>
      <c r="G51" s="3">
        <v>9553342.5</v>
      </c>
      <c r="H51" s="3">
        <v>6221215.9000000004</v>
      </c>
      <c r="I51" s="84">
        <f t="shared" si="3"/>
        <v>65.120829699134092</v>
      </c>
    </row>
    <row r="52" spans="1:16" ht="19.5" hidden="1" customHeight="1" thickBot="1">
      <c r="A52" s="54"/>
      <c r="B52" s="46"/>
      <c r="C52" s="47" t="s">
        <v>64</v>
      </c>
      <c r="D52" s="55">
        <v>1441858.9</v>
      </c>
      <c r="E52" s="55">
        <v>1078437.6000000001</v>
      </c>
      <c r="F52" s="84">
        <v>74.794946995160217</v>
      </c>
      <c r="G52" s="66"/>
      <c r="H52" s="66"/>
      <c r="I52" s="80" t="e">
        <f t="shared" si="3"/>
        <v>#DIV/0!</v>
      </c>
      <c r="K52" s="51"/>
      <c r="L52" s="56"/>
      <c r="M52" s="48"/>
      <c r="P52" s="48"/>
    </row>
    <row r="53" spans="1:16" hidden="1">
      <c r="A53" s="49"/>
      <c r="B53" s="49"/>
      <c r="C53" s="57" t="s">
        <v>89</v>
      </c>
      <c r="D53" s="53"/>
      <c r="E53" s="58">
        <v>8923.7000000000007</v>
      </c>
      <c r="F53" s="84" t="e">
        <v>#DIV/0!</v>
      </c>
      <c r="G53" s="16"/>
      <c r="H53" s="13"/>
      <c r="I53" s="73" t="e">
        <f t="shared" si="3"/>
        <v>#DIV/0!</v>
      </c>
    </row>
    <row r="54" spans="1:16" hidden="1">
      <c r="A54" s="49"/>
      <c r="B54" s="49"/>
      <c r="C54" s="57" t="s">
        <v>90</v>
      </c>
      <c r="D54" s="53"/>
      <c r="E54" s="94">
        <v>19298.5</v>
      </c>
      <c r="F54" s="84" t="e">
        <v>#DIV/0!</v>
      </c>
      <c r="G54" s="95"/>
      <c r="H54" s="15"/>
      <c r="I54" s="96" t="e">
        <f t="shared" si="3"/>
        <v>#DIV/0!</v>
      </c>
    </row>
    <row r="55" spans="1:16" ht="12.75" thickBot="1">
      <c r="A55" s="99"/>
      <c r="B55" s="99"/>
      <c r="C55" s="99"/>
      <c r="D55" s="100">
        <v>47790266.199999996</v>
      </c>
      <c r="E55" s="100">
        <v>39203430.100000001</v>
      </c>
      <c r="F55" s="84">
        <v>82.032248859915342</v>
      </c>
      <c r="G55" s="100">
        <f>SUM(G45:G54)</f>
        <v>54980090.600000001</v>
      </c>
      <c r="H55" s="100">
        <f>SUM(H45:H54)</f>
        <v>47621254.399999999</v>
      </c>
      <c r="I55" s="101">
        <f t="shared" si="3"/>
        <v>86.615452758093483</v>
      </c>
    </row>
    <row r="56" spans="1:16" ht="13.5" customHeight="1">
      <c r="D56" s="160"/>
      <c r="E56" s="160"/>
      <c r="F56" s="160"/>
      <c r="G56" s="160"/>
      <c r="H56" s="160"/>
      <c r="I56" s="160"/>
    </row>
    <row r="58" spans="1:16" ht="23.25" hidden="1" customHeight="1">
      <c r="C58" s="59" t="s">
        <v>70</v>
      </c>
    </row>
    <row r="59" spans="1:16" ht="57" hidden="1" customHeight="1">
      <c r="C59" s="152" t="s">
        <v>155</v>
      </c>
      <c r="D59" s="152"/>
      <c r="E59" s="152"/>
      <c r="F59" s="152"/>
      <c r="G59" s="152"/>
      <c r="H59" s="152"/>
      <c r="I59" s="152"/>
    </row>
    <row r="60" spans="1:16" ht="137.25" hidden="1" customHeight="1">
      <c r="C60" s="152"/>
      <c r="D60" s="152"/>
      <c r="E60" s="152"/>
      <c r="F60" s="152"/>
      <c r="G60" s="152"/>
      <c r="H60" s="152"/>
      <c r="I60" s="152"/>
      <c r="J60" s="60"/>
      <c r="K60" s="60"/>
    </row>
    <row r="61" spans="1:16" ht="127.5" hidden="1" customHeight="1">
      <c r="C61" s="152" t="s">
        <v>156</v>
      </c>
      <c r="D61" s="152"/>
      <c r="E61" s="152"/>
      <c r="F61" s="152"/>
      <c r="G61" s="152"/>
      <c r="H61" s="152"/>
      <c r="I61" s="152"/>
      <c r="J61" s="60"/>
      <c r="K61" s="60"/>
    </row>
    <row r="62" spans="1:16" ht="81.75" hidden="1" customHeight="1">
      <c r="C62" s="152"/>
      <c r="D62" s="152"/>
      <c r="E62" s="152"/>
      <c r="F62" s="152"/>
      <c r="G62" s="152"/>
      <c r="H62" s="152"/>
      <c r="I62" s="152"/>
      <c r="J62" s="61"/>
    </row>
    <row r="63" spans="1:16" ht="27" hidden="1" customHeight="1">
      <c r="C63" s="62" t="s">
        <v>71</v>
      </c>
      <c r="D63" s="34"/>
      <c r="E63" s="34"/>
      <c r="F63" s="34"/>
      <c r="G63" s="34"/>
      <c r="H63" s="34"/>
      <c r="I63" s="34"/>
      <c r="J63" s="61"/>
    </row>
    <row r="64" spans="1:16" ht="50.25" hidden="1" customHeight="1">
      <c r="C64" s="152" t="s">
        <v>157</v>
      </c>
      <c r="D64" s="152"/>
      <c r="E64" s="152"/>
      <c r="F64" s="152"/>
      <c r="G64" s="152"/>
      <c r="H64" s="152"/>
      <c r="I64" s="152"/>
      <c r="J64" s="61"/>
    </row>
    <row r="65" spans="3:9" s="63" customFormat="1" ht="63.75" hidden="1" customHeight="1">
      <c r="C65" s="152"/>
      <c r="D65" s="152"/>
      <c r="E65" s="152"/>
      <c r="F65" s="152"/>
      <c r="G65" s="152"/>
      <c r="H65" s="152"/>
      <c r="I65" s="152"/>
    </row>
    <row r="66" spans="3:9" ht="27" hidden="1" customHeight="1">
      <c r="C66" s="152"/>
      <c r="D66" s="152"/>
      <c r="E66" s="152"/>
      <c r="F66" s="152"/>
      <c r="G66" s="152"/>
      <c r="H66" s="152"/>
      <c r="I66" s="152"/>
    </row>
    <row r="67" spans="3:9" ht="28.5" hidden="1" customHeight="1">
      <c r="C67" s="153" t="s">
        <v>74</v>
      </c>
      <c r="D67" s="153"/>
      <c r="E67" s="153"/>
      <c r="F67" s="153"/>
      <c r="G67" s="153"/>
      <c r="H67" s="153"/>
      <c r="I67" s="153"/>
    </row>
    <row r="68" spans="3:9" ht="46.5" hidden="1" customHeight="1">
      <c r="C68" s="152" t="s">
        <v>158</v>
      </c>
      <c r="D68" s="152"/>
      <c r="E68" s="152"/>
      <c r="F68" s="152"/>
      <c r="G68" s="152"/>
      <c r="H68" s="152"/>
      <c r="I68" s="152"/>
    </row>
    <row r="69" spans="3:9" ht="59.25" hidden="1" customHeight="1">
      <c r="C69" s="152"/>
      <c r="D69" s="152"/>
      <c r="E69" s="152"/>
      <c r="F69" s="152"/>
      <c r="G69" s="152"/>
      <c r="H69" s="152"/>
      <c r="I69" s="152"/>
    </row>
    <row r="70" spans="3:9" hidden="1"/>
    <row r="71" spans="3:9" hidden="1">
      <c r="C71" s="153" t="s">
        <v>75</v>
      </c>
      <c r="D71" s="153"/>
      <c r="E71" s="153"/>
      <c r="F71" s="153"/>
      <c r="G71" s="153"/>
      <c r="H71" s="153"/>
      <c r="I71" s="153"/>
    </row>
    <row r="72" spans="3:9" ht="103.5" hidden="1" customHeight="1">
      <c r="C72" s="152" t="s">
        <v>159</v>
      </c>
      <c r="D72" s="152"/>
      <c r="E72" s="152"/>
      <c r="F72" s="152"/>
      <c r="G72" s="152"/>
      <c r="H72" s="152"/>
      <c r="I72" s="152"/>
    </row>
    <row r="73" spans="3:9" hidden="1"/>
    <row r="74" spans="3:9" hidden="1"/>
    <row r="75" spans="3:9" hidden="1"/>
    <row r="76" spans="3:9" hidden="1"/>
    <row r="77" spans="3:9" hidden="1"/>
    <row r="78" spans="3:9" hidden="1"/>
    <row r="79" spans="3:9" hidden="1"/>
    <row r="80" spans="3:9" hidden="1"/>
    <row r="81" hidden="1"/>
    <row r="82" hidden="1"/>
    <row r="83" hidden="1"/>
    <row r="84" hidden="1"/>
    <row r="85" hidden="1"/>
    <row r="86" hidden="1"/>
    <row r="87" hidden="1"/>
    <row r="88" hidden="1"/>
    <row r="89" hidden="1"/>
    <row r="90" hidden="1"/>
    <row r="91" hidden="1"/>
    <row r="92" hidden="1"/>
    <row r="93" hidden="1"/>
    <row r="94" hidden="1"/>
    <row r="95" hidden="1"/>
    <row r="96" hidden="1"/>
    <row r="97" spans="7:8" hidden="1"/>
    <row r="98" spans="7:8" hidden="1"/>
    <row r="99" spans="7:8" hidden="1"/>
    <row r="100" spans="7:8" hidden="1"/>
    <row r="101" spans="7:8" hidden="1"/>
    <row r="102" spans="7:8" hidden="1"/>
    <row r="103" spans="7:8" hidden="1"/>
    <row r="104" spans="7:8" hidden="1"/>
    <row r="105" spans="7:8" hidden="1"/>
    <row r="106" spans="7:8" hidden="1"/>
    <row r="107" spans="7:8" hidden="1"/>
    <row r="108" spans="7:8" hidden="1"/>
    <row r="109" spans="7:8" hidden="1"/>
    <row r="110" spans="7:8" hidden="1"/>
    <row r="111" spans="7:8">
      <c r="G111" s="48"/>
    </row>
    <row r="112" spans="7:8">
      <c r="G112" s="48"/>
      <c r="H112" s="48"/>
    </row>
    <row r="116" spans="7:8">
      <c r="G116" s="43">
        <f>G50+G51</f>
        <v>19891476.899999999</v>
      </c>
      <c r="H116" s="43">
        <f>H50+H51</f>
        <v>15059977.300000001</v>
      </c>
    </row>
  </sheetData>
  <mergeCells count="18">
    <mergeCell ref="B1:I1"/>
    <mergeCell ref="D3:F3"/>
    <mergeCell ref="G3:I3"/>
    <mergeCell ref="C61:I62"/>
    <mergeCell ref="B44:C44"/>
    <mergeCell ref="B6:C6"/>
    <mergeCell ref="B7:C7"/>
    <mergeCell ref="B8:C8"/>
    <mergeCell ref="B39:C39"/>
    <mergeCell ref="C59:I60"/>
    <mergeCell ref="D56:I56"/>
    <mergeCell ref="F2:I2"/>
    <mergeCell ref="C72:I72"/>
    <mergeCell ref="C66:I66"/>
    <mergeCell ref="C67:I67"/>
    <mergeCell ref="C64:I65"/>
    <mergeCell ref="C68:I69"/>
    <mergeCell ref="C71:I71"/>
  </mergeCells>
  <phoneticPr fontId="0" type="noConversion"/>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P72"/>
  <sheetViews>
    <sheetView workbookViewId="0">
      <selection activeCell="E26" sqref="E26"/>
    </sheetView>
  </sheetViews>
  <sheetFormatPr defaultRowHeight="12"/>
  <cols>
    <col min="1" max="1" width="4.5703125" style="3" customWidth="1"/>
    <col min="2" max="2" width="49.140625" style="3" customWidth="1"/>
    <col min="3" max="3" width="6.28515625" style="3" customWidth="1"/>
    <col min="4" max="4" width="14.5703125" style="3" customWidth="1"/>
    <col min="5" max="5" width="15.42578125" style="3" customWidth="1"/>
    <col min="6" max="6" width="11.7109375" style="3" customWidth="1"/>
    <col min="7" max="7" width="11.42578125" style="3" customWidth="1"/>
    <col min="8" max="8" width="11.140625" style="3" customWidth="1"/>
    <col min="9" max="9" width="9.140625" style="3"/>
    <col min="10" max="10" width="10.28515625" style="3" hidden="1" customWidth="1"/>
    <col min="11" max="15" width="9.140625" style="3" hidden="1" customWidth="1"/>
    <col min="16" max="17" width="9.140625" style="3"/>
    <col min="18" max="18" width="11.42578125" style="3" customWidth="1"/>
    <col min="19" max="19" width="12.42578125" style="3" customWidth="1"/>
    <col min="20" max="16384" width="9.140625" style="3"/>
  </cols>
  <sheetData>
    <row r="1" spans="1:9" ht="16.5" customHeight="1">
      <c r="C1" s="162"/>
      <c r="D1" s="162"/>
      <c r="E1" s="162"/>
      <c r="F1" s="162"/>
    </row>
    <row r="2" spans="1:9" ht="16.5" customHeight="1">
      <c r="A2" s="4"/>
      <c r="B2" s="167" t="s">
        <v>128</v>
      </c>
      <c r="C2" s="167"/>
      <c r="D2" s="167"/>
      <c r="E2" s="167"/>
      <c r="F2" s="167"/>
      <c r="G2" s="167"/>
      <c r="H2" s="4"/>
      <c r="I2" s="4"/>
    </row>
    <row r="3" spans="1:9" ht="14.25" customHeight="1">
      <c r="A3" s="75"/>
      <c r="B3" s="75"/>
      <c r="C3" s="74"/>
      <c r="D3" s="74"/>
      <c r="E3" s="74"/>
      <c r="F3" s="74"/>
      <c r="G3" s="75"/>
      <c r="H3" s="4"/>
      <c r="I3" s="4"/>
    </row>
    <row r="4" spans="1:9" ht="19.5" customHeight="1">
      <c r="A4" s="165"/>
      <c r="B4" s="165"/>
      <c r="C4" s="165" t="s">
        <v>33</v>
      </c>
      <c r="D4" s="155" t="s">
        <v>189</v>
      </c>
      <c r="E4" s="155"/>
      <c r="F4" s="155"/>
      <c r="G4" s="75"/>
      <c r="H4" s="4"/>
      <c r="I4" s="4"/>
    </row>
    <row r="5" spans="1:9" ht="15.75" customHeight="1">
      <c r="A5" s="166"/>
      <c r="B5" s="166"/>
      <c r="C5" s="166"/>
      <c r="D5" s="122" t="s">
        <v>34</v>
      </c>
      <c r="E5" s="122" t="s">
        <v>6</v>
      </c>
      <c r="F5" s="122" t="s">
        <v>7</v>
      </c>
      <c r="G5" s="75"/>
      <c r="H5" s="4"/>
      <c r="I5" s="4"/>
    </row>
    <row r="6" spans="1:9" ht="12.75" customHeight="1">
      <c r="A6" s="5"/>
      <c r="B6" s="5"/>
      <c r="C6" s="76" t="s">
        <v>36</v>
      </c>
      <c r="D6" s="6"/>
      <c r="E6" s="6"/>
      <c r="F6" s="6"/>
      <c r="G6" s="75"/>
      <c r="H6" s="4"/>
      <c r="I6" s="4"/>
    </row>
    <row r="7" spans="1:9">
      <c r="A7" s="7">
        <v>1</v>
      </c>
      <c r="B7" s="129" t="s">
        <v>182</v>
      </c>
      <c r="C7" s="7">
        <v>1</v>
      </c>
      <c r="D7" s="130">
        <f>SUM(D8,D32)</f>
        <v>6304262.4000000004</v>
      </c>
      <c r="E7" s="130">
        <f>SUM(E8,E32)</f>
        <v>6786641.7999999989</v>
      </c>
      <c r="F7" s="130">
        <f t="shared" ref="F7:F13" si="0">E7/D7*100</f>
        <v>107.65163899269166</v>
      </c>
      <c r="G7" s="75"/>
      <c r="H7" s="4"/>
      <c r="I7" s="4"/>
    </row>
    <row r="8" spans="1:9" ht="18.75" customHeight="1">
      <c r="A8" s="70">
        <v>1</v>
      </c>
      <c r="B8" s="127" t="s">
        <v>120</v>
      </c>
      <c r="C8" s="9">
        <v>2</v>
      </c>
      <c r="D8" s="128">
        <f>SUM(D9:D31)</f>
        <v>5190099.5</v>
      </c>
      <c r="E8" s="128">
        <f>SUM(E9:E31)</f>
        <v>5619713.7999999989</v>
      </c>
      <c r="F8" s="128">
        <f t="shared" si="0"/>
        <v>108.27757348389946</v>
      </c>
      <c r="G8" s="75"/>
      <c r="H8" s="4"/>
      <c r="I8" s="4"/>
    </row>
    <row r="9" spans="1:9" ht="18.75" customHeight="1">
      <c r="A9" s="70"/>
      <c r="B9" s="10" t="s">
        <v>100</v>
      </c>
      <c r="C9" s="9">
        <v>3</v>
      </c>
      <c r="D9" s="11">
        <v>0</v>
      </c>
      <c r="E9" s="11">
        <v>176.8</v>
      </c>
      <c r="F9" s="11" t="e">
        <f t="shared" si="0"/>
        <v>#DIV/0!</v>
      </c>
      <c r="G9" s="75"/>
      <c r="H9" s="4"/>
      <c r="I9" s="4"/>
    </row>
    <row r="10" spans="1:9" ht="18.75" customHeight="1">
      <c r="A10" s="5"/>
      <c r="B10" s="10" t="s">
        <v>101</v>
      </c>
      <c r="C10" s="9">
        <v>4</v>
      </c>
      <c r="D10" s="11">
        <v>97589.5</v>
      </c>
      <c r="E10" s="11">
        <v>294464.09999999998</v>
      </c>
      <c r="F10" s="11">
        <f t="shared" si="0"/>
        <v>301.73748200369914</v>
      </c>
      <c r="G10" s="75"/>
      <c r="H10" s="4"/>
      <c r="I10" s="4"/>
    </row>
    <row r="11" spans="1:9" ht="18.75" customHeight="1">
      <c r="A11" s="5"/>
      <c r="B11" s="10" t="s">
        <v>102</v>
      </c>
      <c r="C11" s="9">
        <v>5</v>
      </c>
      <c r="D11" s="11">
        <v>11847.2</v>
      </c>
      <c r="E11" s="11">
        <v>10113.299999999999</v>
      </c>
      <c r="F11" s="11">
        <f t="shared" si="0"/>
        <v>85.364474306165164</v>
      </c>
      <c r="G11" s="75"/>
      <c r="H11" s="4"/>
      <c r="I11" s="4"/>
    </row>
    <row r="12" spans="1:9" ht="18.75" customHeight="1">
      <c r="A12" s="5"/>
      <c r="B12" s="10" t="s">
        <v>175</v>
      </c>
      <c r="C12" s="9">
        <v>6</v>
      </c>
      <c r="D12" s="11">
        <v>86523.1</v>
      </c>
      <c r="E12" s="11">
        <v>122059.5</v>
      </c>
      <c r="F12" s="11">
        <f t="shared" si="0"/>
        <v>141.07157510537647</v>
      </c>
      <c r="G12" s="75"/>
      <c r="H12" s="4"/>
      <c r="I12" s="4"/>
    </row>
    <row r="13" spans="1:9" ht="28.5" customHeight="1">
      <c r="A13" s="5"/>
      <c r="B13" s="77" t="s">
        <v>173</v>
      </c>
      <c r="C13" s="9">
        <v>7</v>
      </c>
      <c r="D13" s="150">
        <v>3373154.4</v>
      </c>
      <c r="E13" s="150">
        <v>3323040</v>
      </c>
      <c r="F13" s="78">
        <f t="shared" si="0"/>
        <v>98.514316451093976</v>
      </c>
      <c r="G13" s="75"/>
      <c r="I13" s="4"/>
    </row>
    <row r="14" spans="1:9" ht="21.75" customHeight="1">
      <c r="A14" s="5"/>
      <c r="B14" s="10" t="s">
        <v>103</v>
      </c>
      <c r="C14" s="9">
        <v>8</v>
      </c>
      <c r="D14" s="11">
        <v>144126.6</v>
      </c>
      <c r="E14" s="11">
        <v>173000</v>
      </c>
      <c r="F14" s="11">
        <f t="shared" ref="F14:F26" si="1">E14/D14*100</f>
        <v>120.03335956027547</v>
      </c>
      <c r="G14" s="75"/>
      <c r="I14" s="4"/>
    </row>
    <row r="15" spans="1:9" ht="21.75" customHeight="1">
      <c r="A15" s="5"/>
      <c r="B15" s="10" t="s">
        <v>104</v>
      </c>
      <c r="C15" s="9">
        <v>9</v>
      </c>
      <c r="D15" s="11">
        <v>6477.2</v>
      </c>
      <c r="E15" s="11">
        <v>5247.7</v>
      </c>
      <c r="F15" s="11">
        <f t="shared" si="1"/>
        <v>81.018032483171737</v>
      </c>
      <c r="G15" s="75"/>
      <c r="H15" s="4"/>
      <c r="I15" s="4"/>
    </row>
    <row r="16" spans="1:9" ht="34.5" customHeight="1">
      <c r="A16" s="5"/>
      <c r="B16" s="10" t="s">
        <v>180</v>
      </c>
      <c r="C16" s="9">
        <v>10</v>
      </c>
      <c r="D16" s="11">
        <v>161538.6</v>
      </c>
      <c r="E16" s="11">
        <v>179785.2</v>
      </c>
      <c r="F16" s="11">
        <f t="shared" si="1"/>
        <v>111.2955046038532</v>
      </c>
      <c r="G16" s="75"/>
      <c r="H16" s="4"/>
      <c r="I16" s="4"/>
    </row>
    <row r="17" spans="1:16" ht="22.5" customHeight="1">
      <c r="A17" s="5"/>
      <c r="B17" s="10" t="s">
        <v>105</v>
      </c>
      <c r="C17" s="9">
        <v>11</v>
      </c>
      <c r="D17" s="15">
        <v>0</v>
      </c>
      <c r="E17" s="15">
        <v>0</v>
      </c>
      <c r="F17" s="11" t="e">
        <f t="shared" si="1"/>
        <v>#DIV/0!</v>
      </c>
      <c r="G17" s="75"/>
      <c r="H17" s="4"/>
      <c r="I17" s="4"/>
    </row>
    <row r="18" spans="1:16" ht="33.75" customHeight="1">
      <c r="A18" s="5"/>
      <c r="B18" s="10" t="s">
        <v>106</v>
      </c>
      <c r="C18" s="9">
        <v>12</v>
      </c>
      <c r="D18" s="11">
        <v>155992.1</v>
      </c>
      <c r="E18" s="11">
        <v>116992.8</v>
      </c>
      <c r="F18" s="11">
        <f t="shared" si="1"/>
        <v>74.999182650916296</v>
      </c>
      <c r="G18" s="75"/>
      <c r="H18" s="4"/>
      <c r="I18" s="4"/>
    </row>
    <row r="19" spans="1:16" ht="27.75" customHeight="1">
      <c r="A19" s="5"/>
      <c r="B19" s="10" t="s">
        <v>107</v>
      </c>
      <c r="C19" s="9">
        <v>13</v>
      </c>
      <c r="D19" s="11">
        <v>350408.6</v>
      </c>
      <c r="E19" s="11">
        <v>421466.8</v>
      </c>
      <c r="F19" s="11">
        <f t="shared" si="1"/>
        <v>120.27866895960888</v>
      </c>
      <c r="G19" s="75"/>
      <c r="H19" s="4"/>
      <c r="I19" s="4"/>
    </row>
    <row r="20" spans="1:16" ht="24.75" customHeight="1">
      <c r="A20" s="5"/>
      <c r="B20" s="10" t="s">
        <v>108</v>
      </c>
      <c r="C20" s="9">
        <v>14</v>
      </c>
      <c r="D20" s="11">
        <v>775.6</v>
      </c>
      <c r="E20" s="11">
        <v>683</v>
      </c>
      <c r="F20" s="11">
        <f t="shared" si="1"/>
        <v>88.060856111397626</v>
      </c>
      <c r="G20" s="75"/>
      <c r="H20" s="4"/>
      <c r="I20" s="4"/>
    </row>
    <row r="21" spans="1:16" ht="31.5" customHeight="1">
      <c r="A21" s="5"/>
      <c r="B21" s="10" t="s">
        <v>109</v>
      </c>
      <c r="C21" s="9">
        <v>15</v>
      </c>
      <c r="D21" s="11">
        <v>3036</v>
      </c>
      <c r="E21" s="11">
        <v>2350.1</v>
      </c>
      <c r="F21" s="11">
        <f t="shared" si="1"/>
        <v>77.407773386034251</v>
      </c>
      <c r="G21" s="75"/>
      <c r="H21" s="4"/>
      <c r="I21" s="4"/>
    </row>
    <row r="22" spans="1:16" ht="27" customHeight="1">
      <c r="A22" s="5"/>
      <c r="B22" s="10" t="s">
        <v>110</v>
      </c>
      <c r="C22" s="9">
        <v>16</v>
      </c>
      <c r="D22" s="11">
        <v>5591.4</v>
      </c>
      <c r="E22" s="11">
        <v>21992.3</v>
      </c>
      <c r="F22" s="11">
        <f t="shared" si="1"/>
        <v>393.32367564474015</v>
      </c>
      <c r="G22" s="75"/>
      <c r="H22" s="4"/>
      <c r="I22" s="4"/>
    </row>
    <row r="23" spans="1:16" ht="29.25" customHeight="1">
      <c r="A23" s="5"/>
      <c r="B23" s="10" t="s">
        <v>111</v>
      </c>
      <c r="C23" s="9">
        <v>17</v>
      </c>
      <c r="D23" s="11">
        <v>26217</v>
      </c>
      <c r="E23" s="11">
        <v>9686</v>
      </c>
      <c r="F23" s="11">
        <f t="shared" si="1"/>
        <v>36.945493382156613</v>
      </c>
      <c r="G23" s="11"/>
      <c r="H23" s="12"/>
      <c r="I23" s="11"/>
    </row>
    <row r="24" spans="1:16" ht="17.25" customHeight="1">
      <c r="A24" s="5"/>
      <c r="B24" s="10" t="s">
        <v>112</v>
      </c>
      <c r="C24" s="9">
        <v>18</v>
      </c>
      <c r="D24" s="11">
        <v>1765</v>
      </c>
      <c r="E24" s="78">
        <v>321.2</v>
      </c>
      <c r="F24" s="11">
        <f t="shared" si="1"/>
        <v>18.198300283286116</v>
      </c>
      <c r="G24" s="75"/>
      <c r="H24" s="4"/>
      <c r="I24" s="4"/>
    </row>
    <row r="25" spans="1:16" ht="17.25" customHeight="1">
      <c r="A25" s="5"/>
      <c r="B25" s="10" t="s">
        <v>1</v>
      </c>
      <c r="C25" s="9">
        <v>19</v>
      </c>
      <c r="D25" s="150">
        <v>158495.5</v>
      </c>
      <c r="E25" s="150">
        <v>193509</v>
      </c>
      <c r="F25" s="11">
        <f t="shared" si="1"/>
        <v>122.09116347151812</v>
      </c>
      <c r="G25" s="75"/>
      <c r="H25" s="4"/>
      <c r="I25" s="151">
        <v>113558</v>
      </c>
      <c r="J25" s="151">
        <v>184482.7</v>
      </c>
      <c r="P25" s="151">
        <v>184482.7</v>
      </c>
    </row>
    <row r="26" spans="1:16" ht="17.25" customHeight="1">
      <c r="A26" s="5"/>
      <c r="B26" s="10" t="s">
        <v>113</v>
      </c>
      <c r="C26" s="9">
        <v>20</v>
      </c>
      <c r="D26" s="13">
        <v>0</v>
      </c>
      <c r="E26" s="13">
        <v>496.8</v>
      </c>
      <c r="F26" s="11" t="e">
        <f t="shared" si="1"/>
        <v>#DIV/0!</v>
      </c>
      <c r="G26" s="75"/>
      <c r="H26" s="4"/>
      <c r="I26" s="4"/>
    </row>
    <row r="27" spans="1:16" ht="17.25" customHeight="1">
      <c r="A27" s="5"/>
      <c r="B27" s="10" t="s">
        <v>114</v>
      </c>
      <c r="C27" s="9">
        <v>21</v>
      </c>
      <c r="D27" s="11">
        <v>202088.3</v>
      </c>
      <c r="E27" s="11">
        <v>233039.6</v>
      </c>
      <c r="F27" s="11">
        <f>E27/D27*100</f>
        <v>115.31573079688435</v>
      </c>
      <c r="G27" s="78"/>
      <c r="H27" s="4"/>
      <c r="I27" s="4"/>
    </row>
    <row r="28" spans="1:16" ht="17.25" customHeight="1">
      <c r="A28" s="5"/>
      <c r="B28" s="10" t="s">
        <v>175</v>
      </c>
      <c r="C28" s="9">
        <v>22</v>
      </c>
      <c r="D28" s="11">
        <v>3000</v>
      </c>
      <c r="E28" s="11">
        <v>89309.1</v>
      </c>
      <c r="F28" s="11">
        <f>E28/D28*100</f>
        <v>2976.9700000000003</v>
      </c>
      <c r="G28" s="78"/>
      <c r="H28" s="4"/>
      <c r="I28" s="4"/>
    </row>
    <row r="29" spans="1:16" ht="27" customHeight="1">
      <c r="A29" s="5"/>
      <c r="B29" s="10" t="s">
        <v>115</v>
      </c>
      <c r="C29" s="9">
        <v>23</v>
      </c>
      <c r="D29" s="11">
        <v>18000</v>
      </c>
      <c r="E29" s="11">
        <v>14738</v>
      </c>
      <c r="F29" s="11">
        <f>E29/D29*100</f>
        <v>81.87777777777778</v>
      </c>
      <c r="G29" s="75"/>
      <c r="H29" s="11"/>
      <c r="I29" s="4"/>
    </row>
    <row r="30" spans="1:16" ht="18.75" customHeight="1">
      <c r="A30" s="5"/>
      <c r="B30" s="10" t="s">
        <v>116</v>
      </c>
      <c r="C30" s="9">
        <v>24</v>
      </c>
      <c r="D30" s="11">
        <v>0</v>
      </c>
      <c r="E30" s="11">
        <v>0</v>
      </c>
      <c r="F30" s="11" t="e">
        <f>E30/D30*100</f>
        <v>#DIV/0!</v>
      </c>
      <c r="G30" s="75"/>
      <c r="H30" s="4"/>
      <c r="I30" s="4"/>
    </row>
    <row r="31" spans="1:16" ht="32.25" customHeight="1">
      <c r="A31" s="5"/>
      <c r="B31" s="10" t="s">
        <v>117</v>
      </c>
      <c r="C31" s="9">
        <v>25</v>
      </c>
      <c r="D31" s="11">
        <v>383473.4</v>
      </c>
      <c r="E31" s="11">
        <v>407242.5</v>
      </c>
      <c r="F31" s="11">
        <f t="shared" ref="F31:F37" si="2">E31/D31*100</f>
        <v>106.19836995212705</v>
      </c>
      <c r="G31" s="75"/>
      <c r="H31" s="4" t="s">
        <v>133</v>
      </c>
      <c r="I31" s="4"/>
    </row>
    <row r="32" spans="1:16" ht="31.5" customHeight="1">
      <c r="A32" s="126" t="s">
        <v>2</v>
      </c>
      <c r="B32" s="127" t="s">
        <v>129</v>
      </c>
      <c r="C32" s="9">
        <v>26</v>
      </c>
      <c r="D32" s="128">
        <f>SUM(D33:D37)</f>
        <v>1114162.8999999999</v>
      </c>
      <c r="E32" s="128">
        <f>SUM(E33:E37)</f>
        <v>1166928</v>
      </c>
      <c r="F32" s="128">
        <f t="shared" si="2"/>
        <v>104.73585146301319</v>
      </c>
      <c r="G32" s="75"/>
      <c r="H32" s="4"/>
      <c r="I32" s="4"/>
    </row>
    <row r="33" spans="1:12" ht="24.75" customHeight="1">
      <c r="A33" s="5"/>
      <c r="B33" s="10" t="s">
        <v>118</v>
      </c>
      <c r="C33" s="9">
        <v>27</v>
      </c>
      <c r="D33" s="11">
        <v>10704.6</v>
      </c>
      <c r="E33" s="11">
        <v>0</v>
      </c>
      <c r="F33" s="11">
        <f t="shared" si="2"/>
        <v>0</v>
      </c>
      <c r="G33" s="75"/>
      <c r="H33" s="4"/>
      <c r="I33" s="4"/>
    </row>
    <row r="34" spans="1:12" ht="24.75" customHeight="1">
      <c r="A34" s="5"/>
      <c r="B34" s="10" t="s">
        <v>92</v>
      </c>
      <c r="C34" s="9">
        <v>28</v>
      </c>
      <c r="D34" s="11">
        <v>926529.2</v>
      </c>
      <c r="E34" s="11">
        <v>855824</v>
      </c>
      <c r="F34" s="11">
        <f t="shared" si="2"/>
        <v>92.368810394750653</v>
      </c>
      <c r="G34" s="75" t="s">
        <v>132</v>
      </c>
      <c r="H34" s="4"/>
      <c r="I34" s="4"/>
    </row>
    <row r="35" spans="1:12" ht="24.75" customHeight="1">
      <c r="A35" s="5"/>
      <c r="B35" s="10" t="s">
        <v>93</v>
      </c>
      <c r="C35" s="9">
        <v>29</v>
      </c>
      <c r="D35" s="11">
        <v>129901.9</v>
      </c>
      <c r="E35" s="11">
        <v>241350.6</v>
      </c>
      <c r="F35" s="11">
        <f t="shared" si="2"/>
        <v>185.79451108875239</v>
      </c>
      <c r="G35" s="115"/>
      <c r="H35" s="4"/>
      <c r="I35" s="4"/>
    </row>
    <row r="36" spans="1:12" ht="24.75" customHeight="1" thickBot="1">
      <c r="A36" s="71"/>
      <c r="B36" s="29" t="s">
        <v>175</v>
      </c>
      <c r="C36" s="30">
        <v>31</v>
      </c>
      <c r="D36" s="31">
        <v>47027.199999999997</v>
      </c>
      <c r="E36" s="31">
        <v>69753.399999999994</v>
      </c>
      <c r="F36" s="31">
        <f t="shared" si="2"/>
        <v>148.32564983669025</v>
      </c>
      <c r="G36" s="75"/>
      <c r="H36" s="4"/>
      <c r="I36" s="4"/>
    </row>
    <row r="37" spans="1:12" ht="24.75" hidden="1" customHeight="1" thickBot="1">
      <c r="A37" s="71"/>
      <c r="B37" s="29" t="s">
        <v>119</v>
      </c>
      <c r="C37" s="30">
        <v>30</v>
      </c>
      <c r="D37" s="31"/>
      <c r="E37" s="31"/>
      <c r="F37" s="31" t="e">
        <f t="shared" si="2"/>
        <v>#DIV/0!</v>
      </c>
      <c r="G37" s="4"/>
      <c r="H37" s="4"/>
      <c r="I37" s="4"/>
    </row>
    <row r="38" spans="1:12" ht="24.75" customHeight="1">
      <c r="A38" s="5"/>
      <c r="B38" s="10"/>
      <c r="C38" s="9"/>
      <c r="D38" s="6"/>
      <c r="E38" s="6"/>
      <c r="F38" s="23"/>
    </row>
    <row r="39" spans="1:12" ht="12" customHeight="1">
      <c r="A39" s="163" t="s">
        <v>65</v>
      </c>
      <c r="B39" s="163"/>
      <c r="C39" s="165"/>
      <c r="D39" s="155" t="s">
        <v>188</v>
      </c>
      <c r="E39" s="155"/>
      <c r="F39" s="155"/>
      <c r="G39" s="72"/>
    </row>
    <row r="40" spans="1:12">
      <c r="A40" s="164"/>
      <c r="B40" s="164"/>
      <c r="C40" s="166"/>
      <c r="D40" s="122" t="s">
        <v>34</v>
      </c>
      <c r="E40" s="122" t="s">
        <v>6</v>
      </c>
      <c r="F40" s="122" t="s">
        <v>7</v>
      </c>
    </row>
    <row r="41" spans="1:12">
      <c r="A41" s="5"/>
      <c r="B41" s="69" t="s">
        <v>59</v>
      </c>
      <c r="C41" s="70"/>
      <c r="D41" s="3">
        <v>23243505.399999999</v>
      </c>
      <c r="E41" s="27">
        <v>22583511</v>
      </c>
      <c r="F41" s="109">
        <f>E41/D41*100</f>
        <v>97.16052123532107</v>
      </c>
      <c r="J41" s="3">
        <v>72269.399999999994</v>
      </c>
      <c r="K41" s="3">
        <f t="shared" ref="K41:K49" si="3">SUM(G41,I41)</f>
        <v>0</v>
      </c>
      <c r="L41" s="3">
        <f t="shared" ref="L41:L49" si="4">SUM(H41,J41)</f>
        <v>72269.399999999994</v>
      </c>
    </row>
    <row r="42" spans="1:12">
      <c r="A42" s="6"/>
      <c r="B42" s="79" t="s">
        <v>60</v>
      </c>
      <c r="C42" s="6"/>
      <c r="D42" s="13">
        <v>2118176.2999999998</v>
      </c>
      <c r="E42" s="15">
        <v>2032516</v>
      </c>
      <c r="F42" s="109">
        <f t="shared" ref="F42:F49" si="5">E42/D42*100</f>
        <v>95.955940966764672</v>
      </c>
      <c r="J42" s="3">
        <v>16607.3</v>
      </c>
      <c r="K42" s="3">
        <f t="shared" si="3"/>
        <v>0</v>
      </c>
      <c r="L42" s="3">
        <f t="shared" si="4"/>
        <v>16607.3</v>
      </c>
    </row>
    <row r="43" spans="1:12">
      <c r="A43" s="6"/>
      <c r="B43" s="79" t="s">
        <v>61</v>
      </c>
      <c r="C43" s="6"/>
      <c r="D43" s="13">
        <v>445372.1</v>
      </c>
      <c r="E43" s="15">
        <v>419720.2</v>
      </c>
      <c r="F43" s="109">
        <f t="shared" si="5"/>
        <v>94.240344197582203</v>
      </c>
      <c r="J43" s="3">
        <v>2855.8</v>
      </c>
      <c r="K43" s="3">
        <f t="shared" si="3"/>
        <v>0</v>
      </c>
      <c r="L43" s="3">
        <f t="shared" si="4"/>
        <v>2855.8</v>
      </c>
    </row>
    <row r="44" spans="1:12">
      <c r="A44" s="6"/>
      <c r="B44" s="79" t="s">
        <v>62</v>
      </c>
      <c r="C44" s="23"/>
      <c r="D44" s="13">
        <v>9281559.9000000004</v>
      </c>
      <c r="E44" s="13">
        <v>7525529.9000000004</v>
      </c>
      <c r="F44" s="109">
        <f t="shared" si="5"/>
        <v>81.080443169902935</v>
      </c>
      <c r="J44" s="3">
        <v>88483.199999999997</v>
      </c>
      <c r="K44" s="3">
        <f t="shared" si="3"/>
        <v>0</v>
      </c>
      <c r="L44" s="3">
        <f t="shared" si="4"/>
        <v>88483.199999999997</v>
      </c>
    </row>
    <row r="45" spans="1:12" hidden="1">
      <c r="A45" s="6"/>
      <c r="B45" s="79" t="s">
        <v>63</v>
      </c>
      <c r="C45" s="23"/>
      <c r="D45" s="17"/>
      <c r="E45" s="17"/>
      <c r="F45" s="109" t="e">
        <f t="shared" si="5"/>
        <v>#DIV/0!</v>
      </c>
      <c r="K45" s="3">
        <f t="shared" si="3"/>
        <v>0</v>
      </c>
      <c r="L45" s="3">
        <f t="shared" si="4"/>
        <v>0</v>
      </c>
    </row>
    <row r="46" spans="1:12" hidden="1">
      <c r="A46" s="6"/>
      <c r="B46" s="79" t="s">
        <v>126</v>
      </c>
      <c r="C46" s="6"/>
      <c r="D46" s="17"/>
      <c r="E46" s="17"/>
      <c r="F46" s="109" t="e">
        <f t="shared" si="5"/>
        <v>#DIV/0!</v>
      </c>
      <c r="K46" s="3">
        <f t="shared" si="3"/>
        <v>0</v>
      </c>
      <c r="L46" s="3">
        <f t="shared" si="4"/>
        <v>0</v>
      </c>
    </row>
    <row r="47" spans="1:12">
      <c r="A47" s="6"/>
      <c r="B47" s="79" t="s">
        <v>127</v>
      </c>
      <c r="C47" s="6"/>
      <c r="D47" s="17"/>
      <c r="E47" s="17"/>
      <c r="F47" s="109" t="e">
        <f t="shared" si="5"/>
        <v>#DIV/0!</v>
      </c>
      <c r="K47" s="3">
        <f t="shared" si="3"/>
        <v>0</v>
      </c>
      <c r="L47" s="3">
        <f t="shared" si="4"/>
        <v>0</v>
      </c>
    </row>
    <row r="48" spans="1:12">
      <c r="A48" s="6"/>
      <c r="B48" s="79" t="s">
        <v>67</v>
      </c>
      <c r="C48" s="6"/>
      <c r="D48" s="43">
        <v>19891476.899999999</v>
      </c>
      <c r="E48" s="43">
        <v>15059977.300000001</v>
      </c>
      <c r="F48" s="109">
        <f t="shared" si="5"/>
        <v>75.710704517873182</v>
      </c>
      <c r="J48" s="3">
        <v>36228.6</v>
      </c>
      <c r="K48" s="3">
        <f t="shared" si="3"/>
        <v>0</v>
      </c>
      <c r="L48" s="3">
        <f t="shared" si="4"/>
        <v>36228.6</v>
      </c>
    </row>
    <row r="49" spans="1:12" ht="12.75" thickBot="1">
      <c r="A49" s="111"/>
      <c r="B49" s="123" t="s">
        <v>64</v>
      </c>
      <c r="C49" s="123"/>
      <c r="D49" s="132">
        <f>SUM(D41:D48)</f>
        <v>54980090.600000001</v>
      </c>
      <c r="E49" s="132">
        <f>SUM(E41:E48)</f>
        <v>47621254.400000006</v>
      </c>
      <c r="F49" s="125">
        <f t="shared" si="5"/>
        <v>86.615452758093497</v>
      </c>
      <c r="G49" s="27"/>
      <c r="J49" s="3">
        <v>284372.59999999998</v>
      </c>
      <c r="K49" s="3">
        <f t="shared" si="3"/>
        <v>0</v>
      </c>
      <c r="L49" s="3">
        <f t="shared" si="4"/>
        <v>284372.59999999998</v>
      </c>
    </row>
    <row r="50" spans="1:12">
      <c r="A50" s="72"/>
      <c r="B50" s="72"/>
      <c r="C50" s="72"/>
      <c r="D50" s="72"/>
      <c r="E50" s="72"/>
      <c r="F50" s="72"/>
      <c r="G50" s="110"/>
      <c r="H50" s="110"/>
      <c r="I50" s="72"/>
    </row>
    <row r="54" spans="1:12">
      <c r="D54" s="27"/>
      <c r="E54" s="27"/>
    </row>
    <row r="60" spans="1:12">
      <c r="D60" s="27"/>
    </row>
    <row r="61" spans="1:12">
      <c r="D61" s="27"/>
    </row>
    <row r="72" spans="4:5">
      <c r="D72" s="27"/>
      <c r="E72" s="27"/>
    </row>
  </sheetData>
  <mergeCells count="8">
    <mergeCell ref="C1:F1"/>
    <mergeCell ref="A39:B40"/>
    <mergeCell ref="C39:C40"/>
    <mergeCell ref="B2:G2"/>
    <mergeCell ref="D4:F4"/>
    <mergeCell ref="D39:F39"/>
    <mergeCell ref="C4:C5"/>
    <mergeCell ref="A4:B5"/>
  </mergeCells>
  <phoneticPr fontId="0" type="noConversion"/>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L44"/>
  <sheetViews>
    <sheetView workbookViewId="0">
      <selection activeCell="G7" sqref="G7"/>
    </sheetView>
  </sheetViews>
  <sheetFormatPr defaultRowHeight="12"/>
  <cols>
    <col min="1" max="1" width="4" style="43" customWidth="1"/>
    <col min="2" max="2" width="17.140625" style="43" customWidth="1"/>
    <col min="3" max="4" width="11" style="43" customWidth="1"/>
    <col min="5" max="5" width="6.85546875" style="43" customWidth="1"/>
    <col min="6" max="6" width="11" style="43" customWidth="1"/>
    <col min="7" max="7" width="10" style="43" customWidth="1"/>
    <col min="8" max="8" width="8.42578125" style="43" customWidth="1"/>
    <col min="9" max="10" width="11" style="43" customWidth="1"/>
    <col min="11" max="11" width="5.7109375" style="43" customWidth="1"/>
    <col min="12" max="13" width="11" style="43" customWidth="1"/>
    <col min="14" max="14" width="6.7109375" style="43" customWidth="1"/>
    <col min="15" max="15" width="10.42578125" style="43" customWidth="1"/>
    <col min="16" max="16" width="9.140625" style="43" customWidth="1"/>
    <col min="17" max="18" width="9.140625" style="43" hidden="1" customWidth="1"/>
    <col min="19" max="20" width="10" style="43" hidden="1" customWidth="1"/>
    <col min="21" max="21" width="12.7109375" style="43" hidden="1" customWidth="1"/>
    <col min="22" max="22" width="10" style="43" hidden="1" customWidth="1"/>
    <col min="23" max="34" width="9.140625" style="43" hidden="1" customWidth="1"/>
    <col min="35" max="38" width="10" style="43" hidden="1" customWidth="1"/>
    <col min="39" max="46" width="9.140625" style="43" customWidth="1"/>
    <col min="47" max="16384" width="9.140625" style="43"/>
  </cols>
  <sheetData>
    <row r="1" spans="1:38" ht="23.25" customHeight="1">
      <c r="J1" s="3"/>
    </row>
    <row r="2" spans="1:38">
      <c r="A2" s="44"/>
      <c r="B2" s="44"/>
      <c r="C2" s="116" t="s">
        <v>187</v>
      </c>
      <c r="D2" s="116"/>
      <c r="E2" s="116"/>
      <c r="F2" s="116"/>
      <c r="G2" s="116"/>
      <c r="H2" s="116"/>
      <c r="I2" s="116"/>
      <c r="J2" s="116"/>
      <c r="K2" s="116"/>
      <c r="L2" s="116"/>
      <c r="M2" s="116"/>
      <c r="N2" s="116"/>
      <c r="O2" s="116"/>
      <c r="P2" s="116"/>
      <c r="Q2" s="116"/>
      <c r="R2" s="116"/>
      <c r="S2" s="116"/>
      <c r="T2" s="116"/>
    </row>
    <row r="3" spans="1:38" ht="12" customHeight="1">
      <c r="A3" s="49"/>
      <c r="B3" s="49"/>
      <c r="C3" s="49"/>
      <c r="D3" s="49"/>
      <c r="E3" s="49"/>
      <c r="F3" s="49"/>
      <c r="G3" s="49"/>
      <c r="H3" s="49"/>
      <c r="I3" s="168"/>
      <c r="J3" s="168"/>
      <c r="K3" s="168"/>
      <c r="L3" s="168"/>
      <c r="M3" s="168"/>
      <c r="N3" s="168"/>
      <c r="O3" s="168"/>
    </row>
    <row r="4" spans="1:38" ht="33" customHeight="1">
      <c r="A4" s="163" t="s">
        <v>130</v>
      </c>
      <c r="B4" s="163" t="s">
        <v>160</v>
      </c>
      <c r="C4" s="155" t="s">
        <v>161</v>
      </c>
      <c r="D4" s="155"/>
      <c r="E4" s="155"/>
      <c r="F4" s="155"/>
      <c r="G4" s="155"/>
      <c r="H4" s="155"/>
      <c r="I4" s="155" t="s">
        <v>162</v>
      </c>
      <c r="J4" s="155"/>
      <c r="K4" s="155"/>
      <c r="L4" s="155"/>
      <c r="M4" s="155"/>
      <c r="N4" s="155"/>
      <c r="O4" s="155" t="s">
        <v>163</v>
      </c>
    </row>
    <row r="5" spans="1:38" ht="14.25" customHeight="1">
      <c r="A5" s="163"/>
      <c r="B5" s="163"/>
      <c r="C5" s="155">
        <v>2013</v>
      </c>
      <c r="D5" s="155"/>
      <c r="E5" s="155"/>
      <c r="F5" s="155">
        <v>2014</v>
      </c>
      <c r="G5" s="155"/>
      <c r="H5" s="155"/>
      <c r="I5" s="155">
        <v>2013</v>
      </c>
      <c r="J5" s="155"/>
      <c r="K5" s="155"/>
      <c r="L5" s="155">
        <v>2014</v>
      </c>
      <c r="M5" s="155"/>
      <c r="N5" s="155"/>
      <c r="O5" s="155"/>
    </row>
    <row r="6" spans="1:38" ht="14.25" customHeight="1">
      <c r="A6" s="164"/>
      <c r="B6" s="164"/>
      <c r="C6" s="134" t="s">
        <v>164</v>
      </c>
      <c r="D6" s="134" t="s">
        <v>165</v>
      </c>
      <c r="E6" s="134" t="s">
        <v>166</v>
      </c>
      <c r="F6" s="134" t="s">
        <v>164</v>
      </c>
      <c r="G6" s="134" t="s">
        <v>165</v>
      </c>
      <c r="H6" s="134" t="s">
        <v>166</v>
      </c>
      <c r="I6" s="134" t="s">
        <v>164</v>
      </c>
      <c r="J6" s="134" t="s">
        <v>165</v>
      </c>
      <c r="K6" s="134" t="s">
        <v>166</v>
      </c>
      <c r="L6" s="134" t="s">
        <v>164</v>
      </c>
      <c r="M6" s="134" t="s">
        <v>165</v>
      </c>
      <c r="N6" s="134" t="s">
        <v>166</v>
      </c>
      <c r="O6" s="169"/>
      <c r="W6" s="43" t="s">
        <v>167</v>
      </c>
    </row>
    <row r="7" spans="1:38">
      <c r="A7" s="81">
        <v>1</v>
      </c>
      <c r="B7" s="49" t="s">
        <v>8</v>
      </c>
      <c r="C7" s="15">
        <v>21342.7</v>
      </c>
      <c r="D7" s="15">
        <v>33590.800000000003</v>
      </c>
      <c r="E7" s="15">
        <f t="shared" ref="E7:E31" si="0">D7/C7*100</f>
        <v>157.38777193138637</v>
      </c>
      <c r="F7" s="15">
        <v>19154</v>
      </c>
      <c r="G7" s="15">
        <v>39923.199999999997</v>
      </c>
      <c r="H7" s="15">
        <f t="shared" ref="H7:H31" si="1">G7/F7*100</f>
        <v>208.43270335178028</v>
      </c>
      <c r="I7" s="15">
        <v>1168461.8999999999</v>
      </c>
      <c r="J7" s="15">
        <v>1001193.1</v>
      </c>
      <c r="K7" s="67">
        <f t="shared" ref="K7:K31" si="2">J7/I7*100</f>
        <v>85.684702256872896</v>
      </c>
      <c r="L7" s="15">
        <v>1141928.5</v>
      </c>
      <c r="M7" s="15">
        <v>858464.7</v>
      </c>
      <c r="N7" s="67">
        <f t="shared" ref="N7:N31" si="3">M7/L7*100</f>
        <v>75.176747055529304</v>
      </c>
      <c r="O7" s="67">
        <f t="shared" ref="O7:O31" si="4">G7/M7*100</f>
        <v>4.650534844356442</v>
      </c>
      <c r="Q7" s="43">
        <v>6067.7</v>
      </c>
      <c r="R7" s="43">
        <v>7846.6</v>
      </c>
      <c r="S7" s="43">
        <v>21098.6</v>
      </c>
      <c r="T7" s="43">
        <v>19273.8</v>
      </c>
      <c r="U7" s="43">
        <f t="shared" ref="U7:U31" si="5">Q7+S7</f>
        <v>27166.3</v>
      </c>
      <c r="V7" s="43">
        <f t="shared" ref="V7:V31" si="6">R7+T7</f>
        <v>27120.400000000001</v>
      </c>
      <c r="X7" s="43">
        <v>2002.5</v>
      </c>
      <c r="Y7" s="43">
        <v>391.8</v>
      </c>
      <c r="Z7" s="43">
        <v>341.7</v>
      </c>
      <c r="AA7" s="43">
        <f t="shared" ref="AA7:AA31" si="7">W7+Y7</f>
        <v>391.8</v>
      </c>
      <c r="AB7" s="43">
        <f t="shared" ref="AB7:AB31" si="8">X7+Z7</f>
        <v>2344.1999999999998</v>
      </c>
      <c r="AD7" s="43">
        <v>7616.2</v>
      </c>
      <c r="AE7" s="43">
        <v>1651.8</v>
      </c>
      <c r="AF7" s="43">
        <v>365.3</v>
      </c>
      <c r="AG7" s="43">
        <f t="shared" ref="AG7:AG30" si="9">SUM(AD7:AF7)</f>
        <v>9633.2999999999993</v>
      </c>
      <c r="AI7" s="43">
        <v>57973</v>
      </c>
      <c r="AJ7" s="43">
        <v>59549</v>
      </c>
      <c r="AK7" s="48">
        <f t="shared" ref="AK7:AK31" si="10">I7+AI7</f>
        <v>1226434.8999999999</v>
      </c>
      <c r="AL7" s="48">
        <f t="shared" ref="AL7:AL31" si="11">J7+AJ7</f>
        <v>1060742.1000000001</v>
      </c>
    </row>
    <row r="8" spans="1:38">
      <c r="A8" s="81">
        <v>2</v>
      </c>
      <c r="B8" s="49" t="s">
        <v>9</v>
      </c>
      <c r="C8" s="15">
        <v>16309.1</v>
      </c>
      <c r="D8" s="15">
        <v>37399.199999999997</v>
      </c>
      <c r="E8" s="15">
        <f t="shared" si="0"/>
        <v>229.31492234396745</v>
      </c>
      <c r="F8" s="15">
        <v>21081.4</v>
      </c>
      <c r="G8" s="15">
        <v>30187.5</v>
      </c>
      <c r="H8" s="15">
        <f t="shared" si="1"/>
        <v>143.19494910205205</v>
      </c>
      <c r="I8" s="15">
        <v>1151310.7</v>
      </c>
      <c r="J8" s="15">
        <v>1008870.8</v>
      </c>
      <c r="K8" s="67">
        <f t="shared" si="2"/>
        <v>87.628022565932909</v>
      </c>
      <c r="L8" s="15">
        <v>1234724.3</v>
      </c>
      <c r="M8" s="15">
        <v>964858.9</v>
      </c>
      <c r="N8" s="67">
        <f t="shared" si="3"/>
        <v>78.143671425272828</v>
      </c>
      <c r="O8" s="67">
        <f t="shared" si="4"/>
        <v>3.1286958124136079</v>
      </c>
      <c r="Q8" s="43">
        <v>5269.8</v>
      </c>
      <c r="R8" s="43">
        <v>4631.7</v>
      </c>
      <c r="S8" s="43">
        <v>23514.3</v>
      </c>
      <c r="T8" s="43">
        <v>21895.4</v>
      </c>
      <c r="U8" s="43">
        <f t="shared" si="5"/>
        <v>28784.1</v>
      </c>
      <c r="V8" s="43">
        <f t="shared" si="6"/>
        <v>26527.100000000002</v>
      </c>
      <c r="W8" s="43">
        <v>45.8</v>
      </c>
      <c r="X8" s="43">
        <v>71.400000000000006</v>
      </c>
      <c r="Y8" s="43">
        <v>404.5</v>
      </c>
      <c r="Z8" s="43">
        <v>311.5</v>
      </c>
      <c r="AA8" s="43">
        <f t="shared" si="7"/>
        <v>450.3</v>
      </c>
      <c r="AB8" s="43">
        <f t="shared" si="8"/>
        <v>382.9</v>
      </c>
      <c r="AD8" s="43">
        <v>8764.1</v>
      </c>
      <c r="AE8" s="43">
        <v>1800.8</v>
      </c>
      <c r="AF8" s="43">
        <v>457.9</v>
      </c>
      <c r="AG8" s="43">
        <f t="shared" si="9"/>
        <v>11022.8</v>
      </c>
      <c r="AI8" s="43">
        <v>62311</v>
      </c>
      <c r="AJ8" s="43">
        <v>54216</v>
      </c>
      <c r="AK8" s="48">
        <f t="shared" si="10"/>
        <v>1213621.7</v>
      </c>
      <c r="AL8" s="48">
        <f t="shared" si="11"/>
        <v>1063086.8</v>
      </c>
    </row>
    <row r="9" spans="1:38">
      <c r="A9" s="81">
        <v>3</v>
      </c>
      <c r="B9" s="49" t="s">
        <v>10</v>
      </c>
      <c r="C9" s="15">
        <v>24217.5</v>
      </c>
      <c r="D9" s="15">
        <v>34255.1</v>
      </c>
      <c r="E9" s="15">
        <f t="shared" si="0"/>
        <v>141.44771343037058</v>
      </c>
      <c r="F9" s="15">
        <v>30681</v>
      </c>
      <c r="G9" s="15">
        <v>60702.7</v>
      </c>
      <c r="H9" s="15">
        <f t="shared" si="1"/>
        <v>197.8511130667188</v>
      </c>
      <c r="I9" s="15">
        <v>1309521.1000000001</v>
      </c>
      <c r="J9" s="15">
        <v>1171864.3999999999</v>
      </c>
      <c r="K9" s="67">
        <f t="shared" si="2"/>
        <v>89.488012067923137</v>
      </c>
      <c r="L9" s="15">
        <v>1502316.6</v>
      </c>
      <c r="M9" s="15">
        <v>1133270.7</v>
      </c>
      <c r="N9" s="67">
        <f t="shared" si="3"/>
        <v>75.434878373839425</v>
      </c>
      <c r="O9" s="67">
        <f t="shared" si="4"/>
        <v>5.3564166090237748</v>
      </c>
      <c r="Q9" s="43">
        <v>5069.2</v>
      </c>
      <c r="R9" s="43">
        <v>4264.7</v>
      </c>
      <c r="S9" s="43">
        <v>22073.4</v>
      </c>
      <c r="T9" s="43">
        <v>18586.400000000001</v>
      </c>
      <c r="U9" s="43">
        <f t="shared" si="5"/>
        <v>27142.600000000002</v>
      </c>
      <c r="V9" s="43">
        <f t="shared" si="6"/>
        <v>22851.100000000002</v>
      </c>
      <c r="Y9" s="43">
        <v>412.7</v>
      </c>
      <c r="Z9" s="43">
        <v>592.5</v>
      </c>
      <c r="AA9" s="43">
        <f t="shared" si="7"/>
        <v>412.7</v>
      </c>
      <c r="AB9" s="43">
        <f t="shared" si="8"/>
        <v>592.5</v>
      </c>
      <c r="AD9" s="43">
        <v>8235.7000000000007</v>
      </c>
      <c r="AE9" s="43">
        <v>1661.1</v>
      </c>
      <c r="AF9" s="43">
        <v>360.7</v>
      </c>
      <c r="AG9" s="43">
        <f t="shared" si="9"/>
        <v>10257.500000000002</v>
      </c>
      <c r="AI9" s="43">
        <v>61217</v>
      </c>
      <c r="AJ9" s="43">
        <v>56303</v>
      </c>
      <c r="AK9" s="48">
        <f t="shared" si="10"/>
        <v>1370738.1</v>
      </c>
      <c r="AL9" s="48">
        <f t="shared" si="11"/>
        <v>1228167.3999999999</v>
      </c>
    </row>
    <row r="10" spans="1:38">
      <c r="A10" s="81">
        <v>4</v>
      </c>
      <c r="B10" s="49" t="s">
        <v>11</v>
      </c>
      <c r="C10" s="15">
        <v>28250.400000000001</v>
      </c>
      <c r="D10" s="15">
        <v>35268.699999999997</v>
      </c>
      <c r="E10" s="15">
        <f t="shared" si="0"/>
        <v>124.84318806105399</v>
      </c>
      <c r="F10" s="15">
        <v>23382.5</v>
      </c>
      <c r="G10" s="15">
        <v>37569.4</v>
      </c>
      <c r="H10" s="15">
        <f t="shared" si="1"/>
        <v>160.67315299903774</v>
      </c>
      <c r="I10" s="15">
        <v>1213139.6000000001</v>
      </c>
      <c r="J10" s="15">
        <v>1061875.1000000001</v>
      </c>
      <c r="K10" s="67">
        <f t="shared" si="2"/>
        <v>87.531154699755902</v>
      </c>
      <c r="L10" s="15">
        <v>1333059.1000000001</v>
      </c>
      <c r="M10" s="15">
        <v>1064306.1000000001</v>
      </c>
      <c r="N10" s="67">
        <f t="shared" si="3"/>
        <v>79.83937846416562</v>
      </c>
      <c r="O10" s="67">
        <f t="shared" si="4"/>
        <v>3.5299431244451194</v>
      </c>
      <c r="Q10" s="43">
        <v>6282.6</v>
      </c>
      <c r="R10" s="43">
        <v>5272.5</v>
      </c>
      <c r="S10" s="43">
        <v>23872.1</v>
      </c>
      <c r="T10" s="43">
        <v>22929.599999999999</v>
      </c>
      <c r="U10" s="43">
        <f t="shared" si="5"/>
        <v>30154.699999999997</v>
      </c>
      <c r="V10" s="43">
        <f t="shared" si="6"/>
        <v>28202.1</v>
      </c>
      <c r="X10" s="43">
        <v>2.6</v>
      </c>
      <c r="Y10" s="43">
        <v>413.7</v>
      </c>
      <c r="Z10" s="48">
        <v>45</v>
      </c>
      <c r="AA10" s="43">
        <f t="shared" si="7"/>
        <v>413.7</v>
      </c>
      <c r="AB10" s="43">
        <f t="shared" si="8"/>
        <v>47.6</v>
      </c>
      <c r="AD10" s="43">
        <v>9153.7999999999993</v>
      </c>
      <c r="AE10" s="43">
        <v>1688.8</v>
      </c>
      <c r="AF10" s="43">
        <v>1016.4</v>
      </c>
      <c r="AG10" s="43">
        <f t="shared" si="9"/>
        <v>11858.999999999998</v>
      </c>
      <c r="AI10" s="43">
        <v>63388</v>
      </c>
      <c r="AJ10" s="43">
        <v>62803</v>
      </c>
      <c r="AK10" s="48">
        <f t="shared" si="10"/>
        <v>1276527.6000000001</v>
      </c>
      <c r="AL10" s="48">
        <f t="shared" si="11"/>
        <v>1124678.1000000001</v>
      </c>
    </row>
    <row r="11" spans="1:38">
      <c r="A11" s="81">
        <v>5</v>
      </c>
      <c r="B11" s="49" t="s">
        <v>12</v>
      </c>
      <c r="C11" s="15">
        <v>25164</v>
      </c>
      <c r="D11" s="15">
        <v>30459.4</v>
      </c>
      <c r="E11" s="15">
        <f t="shared" si="0"/>
        <v>121.04355428389763</v>
      </c>
      <c r="F11" s="15">
        <v>25019.7</v>
      </c>
      <c r="G11" s="15">
        <v>45649.2</v>
      </c>
      <c r="H11" s="15">
        <f t="shared" si="1"/>
        <v>182.4530270147124</v>
      </c>
      <c r="I11" s="15">
        <v>1609953.2</v>
      </c>
      <c r="J11" s="15">
        <v>1389837.6</v>
      </c>
      <c r="K11" s="67">
        <f t="shared" si="2"/>
        <v>86.327826175319885</v>
      </c>
      <c r="L11" s="15">
        <v>1672181.1</v>
      </c>
      <c r="M11" s="15">
        <v>1354333.5</v>
      </c>
      <c r="N11" s="67">
        <f t="shared" si="3"/>
        <v>80.992034893828176</v>
      </c>
      <c r="O11" s="67">
        <f t="shared" si="4"/>
        <v>3.3706025879150148</v>
      </c>
      <c r="Q11" s="43">
        <v>4721.7</v>
      </c>
      <c r="R11" s="43">
        <v>802</v>
      </c>
      <c r="S11" s="43">
        <v>34669.5</v>
      </c>
      <c r="T11" s="43">
        <v>19358.3</v>
      </c>
      <c r="U11" s="43">
        <f t="shared" si="5"/>
        <v>39391.199999999997</v>
      </c>
      <c r="V11" s="43">
        <f t="shared" si="6"/>
        <v>20160.3</v>
      </c>
      <c r="Y11" s="43">
        <v>701.9</v>
      </c>
      <c r="AA11" s="43">
        <f t="shared" si="7"/>
        <v>701.9</v>
      </c>
      <c r="AB11" s="43">
        <f t="shared" si="8"/>
        <v>0</v>
      </c>
      <c r="AD11" s="43">
        <v>12961.4</v>
      </c>
      <c r="AE11" s="43">
        <v>1692.3</v>
      </c>
      <c r="AF11" s="43">
        <v>432.3</v>
      </c>
      <c r="AG11" s="43">
        <f t="shared" si="9"/>
        <v>15085.999999999998</v>
      </c>
      <c r="AI11" s="43">
        <v>68736</v>
      </c>
      <c r="AJ11" s="43">
        <v>66673</v>
      </c>
      <c r="AK11" s="48">
        <f t="shared" si="10"/>
        <v>1678689.2</v>
      </c>
      <c r="AL11" s="48">
        <f t="shared" si="11"/>
        <v>1456510.6</v>
      </c>
    </row>
    <row r="12" spans="1:38">
      <c r="A12" s="81">
        <v>6</v>
      </c>
      <c r="B12" s="49" t="s">
        <v>13</v>
      </c>
      <c r="C12" s="15">
        <v>29154</v>
      </c>
      <c r="D12" s="15">
        <v>30223.3</v>
      </c>
      <c r="E12" s="15">
        <f t="shared" si="0"/>
        <v>103.6677642862043</v>
      </c>
      <c r="F12" s="15">
        <v>34394.699999999997</v>
      </c>
      <c r="G12" s="15">
        <v>54397.8</v>
      </c>
      <c r="H12" s="15">
        <f t="shared" si="1"/>
        <v>158.1575068251795</v>
      </c>
      <c r="I12" s="15">
        <v>1579372.4</v>
      </c>
      <c r="J12" s="15">
        <v>1380326.2</v>
      </c>
      <c r="K12" s="67">
        <f t="shared" si="2"/>
        <v>87.397133190373594</v>
      </c>
      <c r="L12" s="15">
        <v>1744342</v>
      </c>
      <c r="M12" s="15">
        <v>1299991.1000000001</v>
      </c>
      <c r="N12" s="67">
        <f t="shared" si="3"/>
        <v>74.52615943433112</v>
      </c>
      <c r="O12" s="67">
        <f t="shared" si="4"/>
        <v>4.1844748014044093</v>
      </c>
      <c r="Q12" s="43">
        <v>5455.4</v>
      </c>
      <c r="R12" s="43">
        <v>5844</v>
      </c>
      <c r="S12" s="43">
        <v>28657</v>
      </c>
      <c r="T12" s="43">
        <v>27800</v>
      </c>
      <c r="U12" s="43">
        <f t="shared" si="5"/>
        <v>34112.400000000001</v>
      </c>
      <c r="V12" s="43">
        <f t="shared" si="6"/>
        <v>33644</v>
      </c>
      <c r="X12" s="43">
        <v>7.4</v>
      </c>
      <c r="Y12" s="43">
        <v>526.9</v>
      </c>
      <c r="Z12" s="43">
        <v>28.5</v>
      </c>
      <c r="AA12" s="43">
        <f t="shared" si="7"/>
        <v>526.9</v>
      </c>
      <c r="AB12" s="43">
        <f t="shared" si="8"/>
        <v>35.9</v>
      </c>
      <c r="AD12" s="43">
        <v>11072.3</v>
      </c>
      <c r="AE12" s="43">
        <v>1781.4</v>
      </c>
      <c r="AF12" s="43">
        <v>361</v>
      </c>
      <c r="AG12" s="43">
        <f t="shared" si="9"/>
        <v>13214.699999999999</v>
      </c>
      <c r="AI12" s="43">
        <v>67135</v>
      </c>
      <c r="AJ12" s="43">
        <v>65648</v>
      </c>
      <c r="AK12" s="48">
        <f t="shared" si="10"/>
        <v>1646507.4</v>
      </c>
      <c r="AL12" s="48">
        <f t="shared" si="11"/>
        <v>1445974.2</v>
      </c>
    </row>
    <row r="13" spans="1:38">
      <c r="A13" s="81">
        <v>7</v>
      </c>
      <c r="B13" s="49" t="s">
        <v>14</v>
      </c>
      <c r="C13" s="15">
        <v>14020</v>
      </c>
      <c r="D13" s="15">
        <v>26262.7</v>
      </c>
      <c r="E13" s="15">
        <f t="shared" si="0"/>
        <v>187.32310984308131</v>
      </c>
      <c r="F13" s="15">
        <v>9954</v>
      </c>
      <c r="G13" s="15">
        <v>41849.599999999999</v>
      </c>
      <c r="H13" s="15">
        <f t="shared" si="1"/>
        <v>420.42997789833231</v>
      </c>
      <c r="I13" s="15">
        <v>1285354.2</v>
      </c>
      <c r="J13" s="15">
        <v>1044823.3</v>
      </c>
      <c r="K13" s="67">
        <f t="shared" si="2"/>
        <v>81.286800167611389</v>
      </c>
      <c r="L13" s="15">
        <v>1308880.5</v>
      </c>
      <c r="M13" s="15">
        <v>1029177.6</v>
      </c>
      <c r="N13" s="67">
        <f t="shared" si="3"/>
        <v>78.63037152742362</v>
      </c>
      <c r="O13" s="67">
        <f t="shared" si="4"/>
        <v>4.0663146963167485</v>
      </c>
      <c r="Q13" s="43">
        <v>5579.7</v>
      </c>
      <c r="R13" s="43">
        <v>5018.5</v>
      </c>
      <c r="S13" s="43">
        <v>36797.9</v>
      </c>
      <c r="T13" s="43">
        <v>32776.1</v>
      </c>
      <c r="U13" s="43">
        <f t="shared" si="5"/>
        <v>42377.599999999999</v>
      </c>
      <c r="V13" s="43">
        <f t="shared" si="6"/>
        <v>37794.6</v>
      </c>
      <c r="X13" s="43">
        <v>30.4</v>
      </c>
      <c r="Y13" s="43">
        <v>868.1</v>
      </c>
      <c r="Z13" s="43">
        <v>441.3</v>
      </c>
      <c r="AA13" s="43">
        <f t="shared" si="7"/>
        <v>868.1</v>
      </c>
      <c r="AB13" s="43">
        <f t="shared" si="8"/>
        <v>471.7</v>
      </c>
      <c r="AD13" s="43">
        <v>14622</v>
      </c>
      <c r="AE13" s="43">
        <v>2960.3</v>
      </c>
      <c r="AF13" s="43">
        <v>1668.1</v>
      </c>
      <c r="AG13" s="43">
        <f t="shared" si="9"/>
        <v>19250.399999999998</v>
      </c>
      <c r="AI13" s="43">
        <v>73400</v>
      </c>
      <c r="AJ13" s="43">
        <v>65791</v>
      </c>
      <c r="AK13" s="48">
        <f t="shared" si="10"/>
        <v>1358754.2</v>
      </c>
      <c r="AL13" s="48">
        <f t="shared" si="11"/>
        <v>1110614.3</v>
      </c>
    </row>
    <row r="14" spans="1:38">
      <c r="A14" s="81">
        <v>8</v>
      </c>
      <c r="B14" s="49" t="s">
        <v>15</v>
      </c>
      <c r="C14" s="15">
        <v>25326.799999999999</v>
      </c>
      <c r="D14" s="15">
        <v>30502.7</v>
      </c>
      <c r="E14" s="15">
        <f t="shared" si="0"/>
        <v>120.43645466462405</v>
      </c>
      <c r="F14" s="15">
        <v>35239</v>
      </c>
      <c r="G14" s="15">
        <v>40721.9</v>
      </c>
      <c r="H14" s="15">
        <f t="shared" si="1"/>
        <v>115.55918158858083</v>
      </c>
      <c r="I14" s="15">
        <v>1349183.6</v>
      </c>
      <c r="J14" s="15">
        <v>1164564.6000000001</v>
      </c>
      <c r="K14" s="67">
        <f t="shared" si="2"/>
        <v>86.316243393412137</v>
      </c>
      <c r="L14" s="15">
        <v>1359483.2</v>
      </c>
      <c r="M14" s="15">
        <v>1132817.5</v>
      </c>
      <c r="N14" s="67">
        <f t="shared" si="3"/>
        <v>83.327068697869905</v>
      </c>
      <c r="O14" s="67">
        <f t="shared" si="4"/>
        <v>3.5947449611256892</v>
      </c>
      <c r="Q14" s="43">
        <v>5439.4</v>
      </c>
      <c r="R14" s="43">
        <v>6310.7</v>
      </c>
      <c r="S14" s="43">
        <v>25323.5</v>
      </c>
      <c r="T14" s="43">
        <v>21322.400000000001</v>
      </c>
      <c r="U14" s="43">
        <f t="shared" si="5"/>
        <v>30762.9</v>
      </c>
      <c r="V14" s="43">
        <f t="shared" si="6"/>
        <v>27633.100000000002</v>
      </c>
      <c r="X14" s="43">
        <v>61.5</v>
      </c>
      <c r="Y14" s="43">
        <v>625.1</v>
      </c>
      <c r="Z14" s="48">
        <v>11</v>
      </c>
      <c r="AA14" s="43">
        <f t="shared" si="7"/>
        <v>625.1</v>
      </c>
      <c r="AB14" s="43">
        <f t="shared" si="8"/>
        <v>72.5</v>
      </c>
      <c r="AD14" s="43">
        <v>8522</v>
      </c>
      <c r="AE14" s="43">
        <v>1869.2</v>
      </c>
      <c r="AF14" s="43">
        <v>335.5</v>
      </c>
      <c r="AG14" s="43">
        <f t="shared" si="9"/>
        <v>10726.7</v>
      </c>
      <c r="AI14" s="43">
        <v>62013</v>
      </c>
      <c r="AJ14" s="43">
        <v>72927</v>
      </c>
      <c r="AK14" s="48">
        <f t="shared" si="10"/>
        <v>1411196.6</v>
      </c>
      <c r="AL14" s="48">
        <f t="shared" si="11"/>
        <v>1237491.6000000001</v>
      </c>
    </row>
    <row r="15" spans="1:38">
      <c r="A15" s="81">
        <v>9</v>
      </c>
      <c r="B15" s="49" t="s">
        <v>16</v>
      </c>
      <c r="C15" s="15">
        <v>16257.2</v>
      </c>
      <c r="D15" s="15">
        <v>45467.4</v>
      </c>
      <c r="E15" s="15">
        <f t="shared" si="0"/>
        <v>279.6754668700637</v>
      </c>
      <c r="F15" s="15">
        <v>22115.5</v>
      </c>
      <c r="G15" s="15">
        <v>56909.5</v>
      </c>
      <c r="H15" s="15">
        <f t="shared" si="1"/>
        <v>257.32857045963237</v>
      </c>
      <c r="I15" s="15">
        <v>1478914</v>
      </c>
      <c r="J15" s="15">
        <v>1164886.7</v>
      </c>
      <c r="K15" s="67">
        <f t="shared" si="2"/>
        <v>78.766358287229679</v>
      </c>
      <c r="L15" s="15">
        <v>1753877.1</v>
      </c>
      <c r="M15" s="15">
        <v>1363392.7</v>
      </c>
      <c r="N15" s="67">
        <f t="shared" si="3"/>
        <v>77.735931440122002</v>
      </c>
      <c r="O15" s="67">
        <f t="shared" si="4"/>
        <v>4.1741091909909747</v>
      </c>
      <c r="Q15" s="43">
        <v>5826.9</v>
      </c>
      <c r="R15" s="43">
        <v>3406.2</v>
      </c>
      <c r="S15" s="43">
        <v>28597.7</v>
      </c>
      <c r="T15" s="43">
        <v>18741.5</v>
      </c>
      <c r="U15" s="43">
        <f t="shared" si="5"/>
        <v>34424.6</v>
      </c>
      <c r="V15" s="43">
        <f t="shared" si="6"/>
        <v>22147.7</v>
      </c>
      <c r="Y15" s="43">
        <v>512.6</v>
      </c>
      <c r="Z15" s="43">
        <v>60.7</v>
      </c>
      <c r="AA15" s="43">
        <f t="shared" si="7"/>
        <v>512.6</v>
      </c>
      <c r="AB15" s="43">
        <f t="shared" si="8"/>
        <v>60.7</v>
      </c>
      <c r="AD15" s="43">
        <v>10608.2</v>
      </c>
      <c r="AE15" s="43">
        <v>1659</v>
      </c>
      <c r="AF15" s="43">
        <v>371.3</v>
      </c>
      <c r="AG15" s="43">
        <f t="shared" si="9"/>
        <v>12638.5</v>
      </c>
      <c r="AI15" s="43">
        <v>67323</v>
      </c>
      <c r="AJ15" s="43">
        <v>68900</v>
      </c>
      <c r="AK15" s="48">
        <f t="shared" si="10"/>
        <v>1546237</v>
      </c>
      <c r="AL15" s="48">
        <f t="shared" si="11"/>
        <v>1233786.7</v>
      </c>
    </row>
    <row r="16" spans="1:38">
      <c r="A16" s="81">
        <v>10</v>
      </c>
      <c r="B16" s="49" t="s">
        <v>17</v>
      </c>
      <c r="C16" s="15">
        <v>34064</v>
      </c>
      <c r="D16" s="15">
        <v>61305.599999999999</v>
      </c>
      <c r="E16" s="15">
        <f t="shared" si="0"/>
        <v>179.97181775481445</v>
      </c>
      <c r="F16" s="15">
        <v>35831</v>
      </c>
      <c r="G16" s="15">
        <v>48302.2</v>
      </c>
      <c r="H16" s="15">
        <f t="shared" si="1"/>
        <v>134.80561524936508</v>
      </c>
      <c r="I16" s="15">
        <v>1796254</v>
      </c>
      <c r="J16" s="15">
        <v>1622545.4</v>
      </c>
      <c r="K16" s="67">
        <f t="shared" si="2"/>
        <v>90.329396622081276</v>
      </c>
      <c r="L16" s="15">
        <v>1997703.2</v>
      </c>
      <c r="M16" s="15">
        <v>1678447.6</v>
      </c>
      <c r="N16" s="67">
        <f t="shared" si="3"/>
        <v>84.018867267169625</v>
      </c>
      <c r="O16" s="67">
        <f t="shared" si="4"/>
        <v>2.8777901675333801</v>
      </c>
      <c r="Q16" s="43">
        <v>7248.4</v>
      </c>
      <c r="R16" s="43">
        <v>7161</v>
      </c>
      <c r="S16" s="43">
        <v>42128.1</v>
      </c>
      <c r="T16" s="43">
        <v>34795.5</v>
      </c>
      <c r="U16" s="43">
        <f t="shared" si="5"/>
        <v>49376.5</v>
      </c>
      <c r="V16" s="43">
        <f t="shared" si="6"/>
        <v>41956.5</v>
      </c>
      <c r="Y16" s="43">
        <v>768.5</v>
      </c>
      <c r="Z16" s="43">
        <v>721.5</v>
      </c>
      <c r="AA16" s="43">
        <f t="shared" si="7"/>
        <v>768.5</v>
      </c>
      <c r="AB16" s="43">
        <f t="shared" si="8"/>
        <v>721.5</v>
      </c>
      <c r="AD16" s="43">
        <v>23081</v>
      </c>
      <c r="AE16" s="43">
        <v>3286.7</v>
      </c>
      <c r="AF16" s="43">
        <v>1688.5</v>
      </c>
      <c r="AG16" s="43">
        <f t="shared" si="9"/>
        <v>28056.2</v>
      </c>
      <c r="AI16" s="43">
        <v>78119</v>
      </c>
      <c r="AJ16" s="43">
        <v>75362</v>
      </c>
      <c r="AK16" s="48">
        <f t="shared" si="10"/>
        <v>1874373</v>
      </c>
      <c r="AL16" s="48">
        <f t="shared" si="11"/>
        <v>1697907.4</v>
      </c>
    </row>
    <row r="17" spans="1:38">
      <c r="A17" s="81">
        <v>11</v>
      </c>
      <c r="B17" s="49" t="s">
        <v>18</v>
      </c>
      <c r="C17" s="15">
        <v>17257.5</v>
      </c>
      <c r="D17" s="15">
        <v>14270.4</v>
      </c>
      <c r="E17" s="15">
        <f t="shared" si="0"/>
        <v>82.691003911342904</v>
      </c>
      <c r="F17" s="15">
        <v>25159.5</v>
      </c>
      <c r="G17" s="15">
        <v>36866.800000000003</v>
      </c>
      <c r="H17" s="15">
        <f t="shared" si="1"/>
        <v>146.53232377431985</v>
      </c>
      <c r="I17" s="15">
        <v>1339943.3999999999</v>
      </c>
      <c r="J17" s="15">
        <v>1071637</v>
      </c>
      <c r="K17" s="67">
        <f t="shared" si="2"/>
        <v>79.9762885506955</v>
      </c>
      <c r="L17" s="15">
        <v>1399108.2</v>
      </c>
      <c r="M17" s="15">
        <v>1166256.3</v>
      </c>
      <c r="N17" s="67">
        <f t="shared" si="3"/>
        <v>83.357119913956623</v>
      </c>
      <c r="O17" s="67">
        <f t="shared" si="4"/>
        <v>3.161123331123699</v>
      </c>
      <c r="Q17" s="43">
        <v>4728.2</v>
      </c>
      <c r="R17" s="43">
        <v>5660.6</v>
      </c>
      <c r="S17" s="43">
        <v>22292</v>
      </c>
      <c r="T17" s="43">
        <v>21808.2</v>
      </c>
      <c r="U17" s="43">
        <f t="shared" si="5"/>
        <v>27020.2</v>
      </c>
      <c r="V17" s="43">
        <f t="shared" si="6"/>
        <v>27468.800000000003</v>
      </c>
      <c r="X17" s="48">
        <v>120</v>
      </c>
      <c r="Y17" s="43">
        <v>552.9</v>
      </c>
      <c r="Z17" s="43">
        <v>1131.3</v>
      </c>
      <c r="AA17" s="43">
        <f t="shared" si="7"/>
        <v>552.9</v>
      </c>
      <c r="AB17" s="43">
        <f t="shared" si="8"/>
        <v>1251.3</v>
      </c>
      <c r="AD17" s="43">
        <v>8812.7000000000007</v>
      </c>
      <c r="AE17" s="43">
        <v>2336.5</v>
      </c>
      <c r="AF17" s="43">
        <v>445.4</v>
      </c>
      <c r="AG17" s="43">
        <f t="shared" si="9"/>
        <v>11594.6</v>
      </c>
      <c r="AI17" s="43">
        <v>56398</v>
      </c>
      <c r="AJ17" s="43">
        <v>52598</v>
      </c>
      <c r="AK17" s="48">
        <f t="shared" si="10"/>
        <v>1396341.4</v>
      </c>
      <c r="AL17" s="48">
        <f t="shared" si="11"/>
        <v>1124235</v>
      </c>
    </row>
    <row r="18" spans="1:38">
      <c r="A18" s="81">
        <v>12</v>
      </c>
      <c r="B18" s="49" t="s">
        <v>19</v>
      </c>
      <c r="C18" s="15">
        <v>24368</v>
      </c>
      <c r="D18" s="15">
        <v>29654.2</v>
      </c>
      <c r="E18" s="15">
        <f t="shared" si="0"/>
        <v>121.69320420223244</v>
      </c>
      <c r="F18" s="15">
        <v>30779.5</v>
      </c>
      <c r="G18" s="15">
        <v>35281</v>
      </c>
      <c r="H18" s="15">
        <f t="shared" si="1"/>
        <v>114.62499390828312</v>
      </c>
      <c r="I18" s="15">
        <v>1223530.2</v>
      </c>
      <c r="J18" s="15">
        <v>1081455.3</v>
      </c>
      <c r="K18" s="67">
        <f t="shared" si="2"/>
        <v>88.388116615347954</v>
      </c>
      <c r="L18" s="15">
        <v>1305055.6000000001</v>
      </c>
      <c r="M18" s="15">
        <v>959696.1</v>
      </c>
      <c r="N18" s="67">
        <f t="shared" si="3"/>
        <v>73.536797972438876</v>
      </c>
      <c r="O18" s="67">
        <f t="shared" si="4"/>
        <v>3.6762679352349141</v>
      </c>
      <c r="Q18" s="43">
        <v>5779.1</v>
      </c>
      <c r="R18" s="43">
        <v>4150.8</v>
      </c>
      <c r="S18" s="43">
        <v>23654.7</v>
      </c>
      <c r="T18" s="43">
        <v>21020.799999999999</v>
      </c>
      <c r="U18" s="43">
        <f t="shared" si="5"/>
        <v>29433.800000000003</v>
      </c>
      <c r="V18" s="43">
        <f t="shared" si="6"/>
        <v>25171.599999999999</v>
      </c>
      <c r="X18" s="48">
        <v>26</v>
      </c>
      <c r="Y18" s="43">
        <v>470.3</v>
      </c>
      <c r="Z18" s="43">
        <v>80.8</v>
      </c>
      <c r="AA18" s="43">
        <f t="shared" si="7"/>
        <v>470.3</v>
      </c>
      <c r="AB18" s="43">
        <f t="shared" si="8"/>
        <v>106.8</v>
      </c>
      <c r="AD18" s="43">
        <v>9889.2999999999993</v>
      </c>
      <c r="AE18" s="43">
        <v>1607.5</v>
      </c>
      <c r="AF18" s="43">
        <v>380.9</v>
      </c>
      <c r="AG18" s="43">
        <f t="shared" si="9"/>
        <v>11877.699999999999</v>
      </c>
      <c r="AI18" s="43">
        <v>61137</v>
      </c>
      <c r="AJ18" s="43">
        <v>55305</v>
      </c>
      <c r="AK18" s="48">
        <f t="shared" si="10"/>
        <v>1284667.2</v>
      </c>
      <c r="AL18" s="48">
        <f t="shared" si="11"/>
        <v>1136760.3</v>
      </c>
    </row>
    <row r="19" spans="1:38">
      <c r="A19" s="81">
        <v>13</v>
      </c>
      <c r="B19" s="49" t="s">
        <v>20</v>
      </c>
      <c r="C19" s="15">
        <v>30714.5</v>
      </c>
      <c r="D19" s="15">
        <v>39235</v>
      </c>
      <c r="E19" s="15">
        <f t="shared" si="0"/>
        <v>127.74096924905176</v>
      </c>
      <c r="F19" s="15">
        <v>27504</v>
      </c>
      <c r="G19" s="15">
        <v>48267</v>
      </c>
      <c r="H19" s="15">
        <f t="shared" si="1"/>
        <v>175.49083769633509</v>
      </c>
      <c r="I19" s="15">
        <v>1185848.8</v>
      </c>
      <c r="J19" s="15">
        <v>1051499.1000000001</v>
      </c>
      <c r="K19" s="67">
        <f t="shared" si="2"/>
        <v>88.67058768369121</v>
      </c>
      <c r="L19" s="15">
        <v>1329197.8</v>
      </c>
      <c r="M19" s="15">
        <v>1085264.8999999999</v>
      </c>
      <c r="N19" s="67">
        <f t="shared" si="3"/>
        <v>81.648111364614039</v>
      </c>
      <c r="O19" s="67">
        <f t="shared" si="4"/>
        <v>4.4474855862379776</v>
      </c>
      <c r="Q19" s="43">
        <v>5095.8</v>
      </c>
      <c r="R19" s="43">
        <v>4854.8999999999996</v>
      </c>
      <c r="S19" s="43">
        <v>19102.900000000001</v>
      </c>
      <c r="T19" s="43">
        <v>9837.2999999999993</v>
      </c>
      <c r="U19" s="43">
        <f t="shared" si="5"/>
        <v>24198.7</v>
      </c>
      <c r="V19" s="43">
        <f t="shared" si="6"/>
        <v>14692.199999999999</v>
      </c>
      <c r="Y19" s="43">
        <v>428.9</v>
      </c>
      <c r="Z19" s="43">
        <v>171.7</v>
      </c>
      <c r="AA19" s="43">
        <f t="shared" si="7"/>
        <v>428.9</v>
      </c>
      <c r="AB19" s="43">
        <f t="shared" si="8"/>
        <v>171.7</v>
      </c>
      <c r="AD19" s="43">
        <v>6753.8</v>
      </c>
      <c r="AE19" s="43">
        <v>1625.9</v>
      </c>
      <c r="AF19" s="43">
        <v>385.2</v>
      </c>
      <c r="AG19" s="43">
        <f t="shared" si="9"/>
        <v>8764.9000000000015</v>
      </c>
      <c r="AI19" s="43">
        <v>57220</v>
      </c>
      <c r="AJ19" s="43">
        <v>56954</v>
      </c>
      <c r="AK19" s="48">
        <f t="shared" si="10"/>
        <v>1243068.8</v>
      </c>
      <c r="AL19" s="48">
        <f t="shared" si="11"/>
        <v>1108453.1000000001</v>
      </c>
    </row>
    <row r="20" spans="1:38">
      <c r="A20" s="81">
        <v>14</v>
      </c>
      <c r="B20" s="49" t="s">
        <v>21</v>
      </c>
      <c r="C20" s="15">
        <v>18155</v>
      </c>
      <c r="D20" s="15">
        <v>29312.3</v>
      </c>
      <c r="E20" s="15">
        <f t="shared" si="0"/>
        <v>161.455797301019</v>
      </c>
      <c r="F20" s="15">
        <v>17958</v>
      </c>
      <c r="G20" s="15">
        <v>37871.699999999997</v>
      </c>
      <c r="H20" s="15">
        <f t="shared" si="1"/>
        <v>210.89041095890408</v>
      </c>
      <c r="I20" s="15">
        <v>1260429.7</v>
      </c>
      <c r="J20" s="15">
        <v>1128403.7</v>
      </c>
      <c r="K20" s="67">
        <f t="shared" si="2"/>
        <v>89.525318230758927</v>
      </c>
      <c r="L20" s="15">
        <v>1416494.2</v>
      </c>
      <c r="M20" s="15">
        <v>1183636.8999999999</v>
      </c>
      <c r="N20" s="67">
        <f t="shared" si="3"/>
        <v>83.561012816007292</v>
      </c>
      <c r="O20" s="67">
        <f t="shared" si="4"/>
        <v>3.1996045408858071</v>
      </c>
      <c r="Q20" s="43">
        <v>4537.7</v>
      </c>
      <c r="R20" s="43">
        <v>4791.2</v>
      </c>
      <c r="S20" s="43">
        <v>26280.3</v>
      </c>
      <c r="T20" s="43">
        <v>25659.3</v>
      </c>
      <c r="U20" s="43">
        <f t="shared" si="5"/>
        <v>30818</v>
      </c>
      <c r="V20" s="43">
        <f t="shared" si="6"/>
        <v>30450.5</v>
      </c>
      <c r="Y20" s="43">
        <v>620.9</v>
      </c>
      <c r="AA20" s="43">
        <f t="shared" si="7"/>
        <v>620.9</v>
      </c>
      <c r="AB20" s="43">
        <f t="shared" si="8"/>
        <v>0</v>
      </c>
      <c r="AD20" s="43">
        <v>9493.7000000000007</v>
      </c>
      <c r="AE20" s="43">
        <v>1542.3</v>
      </c>
      <c r="AF20" s="43">
        <v>296.39999999999998</v>
      </c>
      <c r="AG20" s="43">
        <f t="shared" si="9"/>
        <v>11332.4</v>
      </c>
      <c r="AI20" s="43">
        <v>67955</v>
      </c>
      <c r="AJ20" s="43">
        <v>64412</v>
      </c>
      <c r="AK20" s="48">
        <f t="shared" si="10"/>
        <v>1328384.7</v>
      </c>
      <c r="AL20" s="48">
        <f t="shared" si="11"/>
        <v>1192815.7</v>
      </c>
    </row>
    <row r="21" spans="1:38">
      <c r="A21" s="81">
        <v>15</v>
      </c>
      <c r="B21" s="49" t="s">
        <v>22</v>
      </c>
      <c r="C21" s="15">
        <v>37924.5</v>
      </c>
      <c r="D21" s="15">
        <v>20485.3</v>
      </c>
      <c r="E21" s="15">
        <f t="shared" si="0"/>
        <v>54.016005484581207</v>
      </c>
      <c r="F21" s="15">
        <v>10466.5</v>
      </c>
      <c r="G21" s="15">
        <v>20424.099999999999</v>
      </c>
      <c r="H21" s="15">
        <f t="shared" si="1"/>
        <v>195.13782066593416</v>
      </c>
      <c r="I21" s="15">
        <v>1033108.8</v>
      </c>
      <c r="J21" s="15">
        <v>795815.1</v>
      </c>
      <c r="K21" s="67">
        <f t="shared" si="2"/>
        <v>77.031102629268076</v>
      </c>
      <c r="L21" s="15">
        <v>1432162.3</v>
      </c>
      <c r="M21" s="15">
        <v>887756.1</v>
      </c>
      <c r="N21" s="67">
        <f t="shared" si="3"/>
        <v>61.987115566441034</v>
      </c>
      <c r="O21" s="67">
        <f t="shared" si="4"/>
        <v>2.3006431608861937</v>
      </c>
      <c r="Q21" s="43">
        <v>5447.1</v>
      </c>
      <c r="R21" s="43">
        <v>5299.9</v>
      </c>
      <c r="S21" s="43">
        <v>14050.4</v>
      </c>
      <c r="T21" s="43">
        <v>13268.6</v>
      </c>
      <c r="U21" s="43">
        <f t="shared" si="5"/>
        <v>19497.5</v>
      </c>
      <c r="V21" s="43">
        <f t="shared" si="6"/>
        <v>18568.5</v>
      </c>
      <c r="Y21" s="43">
        <v>371.2</v>
      </c>
      <c r="AA21" s="43">
        <f t="shared" si="7"/>
        <v>371.2</v>
      </c>
      <c r="AB21" s="43">
        <f t="shared" si="8"/>
        <v>0</v>
      </c>
      <c r="AD21" s="43">
        <v>5152.2</v>
      </c>
      <c r="AE21" s="43">
        <v>1559.5</v>
      </c>
      <c r="AF21" s="43">
        <v>180.2</v>
      </c>
      <c r="AG21" s="43">
        <f t="shared" si="9"/>
        <v>6891.9</v>
      </c>
      <c r="AI21" s="43">
        <v>44748</v>
      </c>
      <c r="AJ21" s="43">
        <v>42855</v>
      </c>
      <c r="AK21" s="48">
        <f t="shared" si="10"/>
        <v>1077856.8</v>
      </c>
      <c r="AL21" s="48">
        <f t="shared" si="11"/>
        <v>838670.1</v>
      </c>
    </row>
    <row r="22" spans="1:38">
      <c r="A22" s="81">
        <v>16</v>
      </c>
      <c r="B22" s="49" t="s">
        <v>23</v>
      </c>
      <c r="C22" s="15">
        <v>29155</v>
      </c>
      <c r="D22" s="15">
        <v>26878.3</v>
      </c>
      <c r="E22" s="15">
        <f t="shared" si="0"/>
        <v>92.191047847710507</v>
      </c>
      <c r="F22" s="15">
        <v>28275</v>
      </c>
      <c r="G22" s="15">
        <v>46074.2</v>
      </c>
      <c r="H22" s="15">
        <f t="shared" si="1"/>
        <v>162.95030946065427</v>
      </c>
      <c r="I22" s="15">
        <v>1450644.1</v>
      </c>
      <c r="J22" s="15">
        <v>1277050.3</v>
      </c>
      <c r="K22" s="67">
        <f t="shared" si="2"/>
        <v>88.033329470681338</v>
      </c>
      <c r="L22" s="15">
        <v>1528457.3</v>
      </c>
      <c r="M22" s="15">
        <v>1223278.3</v>
      </c>
      <c r="N22" s="67">
        <f t="shared" si="3"/>
        <v>80.033527923874615</v>
      </c>
      <c r="O22" s="67">
        <f t="shared" si="4"/>
        <v>3.7664528178093235</v>
      </c>
      <c r="Q22" s="43">
        <v>7930.5</v>
      </c>
      <c r="R22" s="43">
        <v>4034.7</v>
      </c>
      <c r="S22" s="43">
        <v>41070.800000000003</v>
      </c>
      <c r="T22" s="43">
        <v>35130.9</v>
      </c>
      <c r="U22" s="43">
        <f t="shared" si="5"/>
        <v>49001.3</v>
      </c>
      <c r="V22" s="43">
        <f t="shared" si="6"/>
        <v>39165.599999999999</v>
      </c>
      <c r="Y22" s="43">
        <v>794.6</v>
      </c>
      <c r="Z22" s="43">
        <v>547.29999999999995</v>
      </c>
      <c r="AA22" s="43">
        <f t="shared" si="7"/>
        <v>794.6</v>
      </c>
      <c r="AB22" s="43">
        <f t="shared" si="8"/>
        <v>547.29999999999995</v>
      </c>
      <c r="AD22" s="43">
        <v>18144.599999999999</v>
      </c>
      <c r="AE22" s="43">
        <v>2923.2</v>
      </c>
      <c r="AF22" s="43">
        <v>1042.8</v>
      </c>
      <c r="AG22" s="43">
        <f t="shared" si="9"/>
        <v>22110.6</v>
      </c>
      <c r="AI22" s="43">
        <v>87101</v>
      </c>
      <c r="AJ22" s="43">
        <v>73506</v>
      </c>
      <c r="AK22" s="48">
        <f t="shared" si="10"/>
        <v>1537745.1</v>
      </c>
      <c r="AL22" s="48">
        <f t="shared" si="11"/>
        <v>1350556.3</v>
      </c>
    </row>
    <row r="23" spans="1:38">
      <c r="A23" s="81">
        <v>17</v>
      </c>
      <c r="B23" s="49" t="s">
        <v>24</v>
      </c>
      <c r="C23" s="15">
        <v>22587</v>
      </c>
      <c r="D23" s="15">
        <v>23237.3</v>
      </c>
      <c r="E23" s="15">
        <f t="shared" si="0"/>
        <v>102.87908974188693</v>
      </c>
      <c r="F23" s="15">
        <v>20458.2</v>
      </c>
      <c r="G23" s="15">
        <v>24892.5</v>
      </c>
      <c r="H23" s="15">
        <f t="shared" si="1"/>
        <v>121.67492741296888</v>
      </c>
      <c r="I23" s="15">
        <v>1177679.1000000001</v>
      </c>
      <c r="J23" s="15">
        <v>977832.9</v>
      </c>
      <c r="K23" s="67">
        <f t="shared" si="2"/>
        <v>83.03050465954604</v>
      </c>
      <c r="L23" s="15">
        <v>1266511.5</v>
      </c>
      <c r="M23" s="15">
        <v>1031198.2</v>
      </c>
      <c r="N23" s="67">
        <f t="shared" si="3"/>
        <v>81.420358204406355</v>
      </c>
      <c r="O23" s="67">
        <f t="shared" si="4"/>
        <v>2.4139394347274847</v>
      </c>
      <c r="Q23" s="43">
        <v>5556.5</v>
      </c>
      <c r="R23" s="43">
        <v>4553.8</v>
      </c>
      <c r="S23" s="43">
        <v>16458.400000000001</v>
      </c>
      <c r="T23" s="43">
        <v>15759</v>
      </c>
      <c r="U23" s="43">
        <f t="shared" si="5"/>
        <v>22014.9</v>
      </c>
      <c r="V23" s="43">
        <f t="shared" si="6"/>
        <v>20312.8</v>
      </c>
      <c r="Y23" s="43">
        <v>396.3</v>
      </c>
      <c r="Z23" s="43">
        <v>156.80000000000001</v>
      </c>
      <c r="AA23" s="43">
        <f t="shared" si="7"/>
        <v>396.3</v>
      </c>
      <c r="AB23" s="43">
        <f t="shared" si="8"/>
        <v>156.80000000000001</v>
      </c>
      <c r="AD23" s="43">
        <v>6234.1</v>
      </c>
      <c r="AE23" s="43">
        <v>1541.2</v>
      </c>
      <c r="AF23" s="43">
        <v>448.7</v>
      </c>
      <c r="AG23" s="43">
        <f t="shared" si="9"/>
        <v>8224</v>
      </c>
      <c r="AI23" s="43">
        <v>56339</v>
      </c>
      <c r="AJ23" s="43">
        <v>49517</v>
      </c>
      <c r="AK23" s="48">
        <f t="shared" si="10"/>
        <v>1234018.1000000001</v>
      </c>
      <c r="AL23" s="48">
        <f t="shared" si="11"/>
        <v>1027349.9</v>
      </c>
    </row>
    <row r="24" spans="1:38">
      <c r="A24" s="81">
        <v>18</v>
      </c>
      <c r="B24" s="49" t="s">
        <v>25</v>
      </c>
      <c r="C24" s="15">
        <v>8544</v>
      </c>
      <c r="D24" s="15">
        <v>16920.5</v>
      </c>
      <c r="E24" s="15">
        <f t="shared" si="0"/>
        <v>198.03955992509364</v>
      </c>
      <c r="F24" s="15">
        <v>12494</v>
      </c>
      <c r="G24" s="15">
        <v>24145.9</v>
      </c>
      <c r="H24" s="15">
        <f t="shared" si="1"/>
        <v>193.25996478309591</v>
      </c>
      <c r="I24" s="15">
        <v>1594917.8</v>
      </c>
      <c r="J24" s="15">
        <v>1364953</v>
      </c>
      <c r="K24" s="67">
        <f t="shared" si="2"/>
        <v>85.581401122992034</v>
      </c>
      <c r="L24" s="15">
        <v>1723224.9</v>
      </c>
      <c r="M24" s="15">
        <v>1406951.4</v>
      </c>
      <c r="N24" s="67">
        <f t="shared" si="3"/>
        <v>81.64641771367161</v>
      </c>
      <c r="O24" s="67">
        <f t="shared" si="4"/>
        <v>1.7161857900706452</v>
      </c>
      <c r="Q24" s="43">
        <v>6541.5</v>
      </c>
      <c r="R24" s="43">
        <v>7064.1</v>
      </c>
      <c r="S24" s="43">
        <v>39382.1</v>
      </c>
      <c r="T24" s="43">
        <v>35053</v>
      </c>
      <c r="U24" s="43">
        <f t="shared" si="5"/>
        <v>45923.6</v>
      </c>
      <c r="V24" s="43">
        <f t="shared" si="6"/>
        <v>42117.1</v>
      </c>
      <c r="W24" s="48">
        <v>25</v>
      </c>
      <c r="X24" s="48">
        <v>30</v>
      </c>
      <c r="Y24" s="43">
        <v>657.8</v>
      </c>
      <c r="Z24" s="48">
        <v>290</v>
      </c>
      <c r="AA24" s="43">
        <f t="shared" si="7"/>
        <v>682.8</v>
      </c>
      <c r="AB24" s="43">
        <f t="shared" si="8"/>
        <v>320</v>
      </c>
      <c r="AD24" s="43">
        <v>18558</v>
      </c>
      <c r="AE24" s="43">
        <v>2822.1</v>
      </c>
      <c r="AF24" s="43">
        <v>465.3</v>
      </c>
      <c r="AG24" s="43">
        <f t="shared" si="9"/>
        <v>21845.399999999998</v>
      </c>
      <c r="AI24" s="43">
        <v>76504</v>
      </c>
      <c r="AJ24" s="43">
        <v>76659</v>
      </c>
      <c r="AK24" s="48">
        <f t="shared" si="10"/>
        <v>1671421.8</v>
      </c>
      <c r="AL24" s="48">
        <f t="shared" si="11"/>
        <v>1441612</v>
      </c>
    </row>
    <row r="25" spans="1:38">
      <c r="A25" s="81">
        <v>19</v>
      </c>
      <c r="B25" s="49" t="s">
        <v>26</v>
      </c>
      <c r="C25" s="15">
        <v>20438</v>
      </c>
      <c r="D25" s="15">
        <v>34128.9</v>
      </c>
      <c r="E25" s="15">
        <f t="shared" si="0"/>
        <v>166.98747431255504</v>
      </c>
      <c r="F25" s="15">
        <v>23227</v>
      </c>
      <c r="G25" s="15">
        <v>30412</v>
      </c>
      <c r="H25" s="15">
        <f t="shared" si="1"/>
        <v>130.93382701166746</v>
      </c>
      <c r="I25" s="15">
        <v>1139273.3999999999</v>
      </c>
      <c r="J25" s="15">
        <v>982276.7</v>
      </c>
      <c r="K25" s="67">
        <f t="shared" si="2"/>
        <v>86.219576442318413</v>
      </c>
      <c r="L25" s="15">
        <v>1309745.6000000001</v>
      </c>
      <c r="M25" s="15">
        <v>1107538.6000000001</v>
      </c>
      <c r="N25" s="67">
        <f t="shared" si="3"/>
        <v>84.561352983357992</v>
      </c>
      <c r="O25" s="67">
        <f t="shared" si="4"/>
        <v>2.7459088107628933</v>
      </c>
      <c r="Q25" s="43">
        <v>5573.1</v>
      </c>
      <c r="R25" s="43">
        <v>5505.9</v>
      </c>
      <c r="S25" s="43">
        <v>28356</v>
      </c>
      <c r="T25" s="43">
        <v>28001.3</v>
      </c>
      <c r="U25" s="43">
        <f t="shared" si="5"/>
        <v>33929.1</v>
      </c>
      <c r="V25" s="43">
        <f t="shared" si="6"/>
        <v>33507.199999999997</v>
      </c>
      <c r="X25" s="43">
        <v>26.4</v>
      </c>
      <c r="Y25" s="43">
        <v>487.3</v>
      </c>
      <c r="Z25" s="43">
        <v>432.4</v>
      </c>
      <c r="AA25" s="43">
        <f t="shared" si="7"/>
        <v>487.3</v>
      </c>
      <c r="AB25" s="43">
        <f t="shared" si="8"/>
        <v>458.79999999999995</v>
      </c>
      <c r="AD25" s="43">
        <v>9398.9</v>
      </c>
      <c r="AE25" s="43">
        <v>1825</v>
      </c>
      <c r="AF25" s="43">
        <v>471.1</v>
      </c>
      <c r="AG25" s="43">
        <f t="shared" si="9"/>
        <v>11695</v>
      </c>
      <c r="AI25" s="43">
        <v>59392</v>
      </c>
      <c r="AJ25" s="43">
        <v>54922</v>
      </c>
      <c r="AK25" s="48">
        <f t="shared" si="10"/>
        <v>1198665.3999999999</v>
      </c>
      <c r="AL25" s="48">
        <f t="shared" si="11"/>
        <v>1037198.7</v>
      </c>
    </row>
    <row r="26" spans="1:38">
      <c r="A26" s="81">
        <v>20</v>
      </c>
      <c r="B26" s="49" t="s">
        <v>27</v>
      </c>
      <c r="C26" s="15">
        <v>11000</v>
      </c>
      <c r="D26" s="15">
        <v>11336.8</v>
      </c>
      <c r="E26" s="15">
        <f t="shared" si="0"/>
        <v>103.06181818181817</v>
      </c>
      <c r="F26" s="15">
        <v>9850</v>
      </c>
      <c r="G26" s="15">
        <v>30365.4</v>
      </c>
      <c r="H26" s="15">
        <f t="shared" si="1"/>
        <v>308.27817258883255</v>
      </c>
      <c r="I26" s="15">
        <v>1049184.7</v>
      </c>
      <c r="J26" s="15">
        <v>849133.2</v>
      </c>
      <c r="K26" s="67">
        <f t="shared" si="2"/>
        <v>80.932670863385638</v>
      </c>
      <c r="L26" s="15">
        <v>1163026.5</v>
      </c>
      <c r="M26" s="15">
        <v>907922.7</v>
      </c>
      <c r="N26" s="67">
        <f t="shared" si="3"/>
        <v>78.065521292937007</v>
      </c>
      <c r="O26" s="67">
        <f t="shared" si="4"/>
        <v>3.3444917722621108</v>
      </c>
      <c r="Q26" s="43">
        <v>4875.8999999999996</v>
      </c>
      <c r="R26" s="43">
        <v>4862.1000000000004</v>
      </c>
      <c r="S26" s="43">
        <v>29769.8</v>
      </c>
      <c r="T26" s="43">
        <v>24361.4</v>
      </c>
      <c r="U26" s="43">
        <f t="shared" si="5"/>
        <v>34645.699999999997</v>
      </c>
      <c r="V26" s="43">
        <f t="shared" si="6"/>
        <v>29223.5</v>
      </c>
      <c r="Y26" s="43">
        <v>558.4</v>
      </c>
      <c r="Z26" s="43">
        <v>57.7</v>
      </c>
      <c r="AA26" s="43">
        <f t="shared" si="7"/>
        <v>558.4</v>
      </c>
      <c r="AB26" s="43">
        <f t="shared" si="8"/>
        <v>57.7</v>
      </c>
      <c r="AD26" s="43">
        <v>11006.8</v>
      </c>
      <c r="AE26" s="43">
        <v>1715.2</v>
      </c>
      <c r="AF26" s="43">
        <v>446</v>
      </c>
      <c r="AG26" s="43">
        <f t="shared" si="9"/>
        <v>13168</v>
      </c>
      <c r="AI26" s="43">
        <v>71373</v>
      </c>
      <c r="AJ26" s="43">
        <v>65889</v>
      </c>
      <c r="AK26" s="48">
        <f t="shared" si="10"/>
        <v>1120557.7</v>
      </c>
      <c r="AL26" s="48">
        <f t="shared" si="11"/>
        <v>915022.2</v>
      </c>
    </row>
    <row r="27" spans="1:38">
      <c r="A27" s="81">
        <v>21</v>
      </c>
      <c r="B27" s="49" t="s">
        <v>28</v>
      </c>
      <c r="C27" s="15">
        <v>36582</v>
      </c>
      <c r="D27" s="15">
        <v>40391.599999999999</v>
      </c>
      <c r="E27" s="15">
        <f t="shared" si="0"/>
        <v>110.41386474222294</v>
      </c>
      <c r="F27" s="15">
        <v>35402</v>
      </c>
      <c r="G27" s="15">
        <v>31587</v>
      </c>
      <c r="H27" s="15">
        <f t="shared" si="1"/>
        <v>89.223772668210827</v>
      </c>
      <c r="I27" s="15">
        <v>1087372.1000000001</v>
      </c>
      <c r="J27" s="15">
        <v>865940.3</v>
      </c>
      <c r="K27" s="67">
        <f t="shared" si="2"/>
        <v>79.636060185837025</v>
      </c>
      <c r="L27" s="15">
        <v>1218997.8999999999</v>
      </c>
      <c r="M27" s="15">
        <v>1004106.1</v>
      </c>
      <c r="N27" s="67">
        <f t="shared" si="3"/>
        <v>82.371438047596314</v>
      </c>
      <c r="O27" s="67">
        <f t="shared" si="4"/>
        <v>3.1457831000130367</v>
      </c>
      <c r="Q27" s="43">
        <v>6656.8</v>
      </c>
      <c r="R27" s="43">
        <v>5775.7</v>
      </c>
      <c r="S27" s="43">
        <v>19991.3</v>
      </c>
      <c r="T27" s="43">
        <v>18813.599999999999</v>
      </c>
      <c r="U27" s="43">
        <f t="shared" si="5"/>
        <v>26648.1</v>
      </c>
      <c r="V27" s="43">
        <f t="shared" si="6"/>
        <v>24589.3</v>
      </c>
      <c r="X27" s="43">
        <v>5.0999999999999996</v>
      </c>
      <c r="Y27" s="43">
        <v>457.8</v>
      </c>
      <c r="Z27" s="43">
        <v>161.9</v>
      </c>
      <c r="AA27" s="43">
        <f t="shared" si="7"/>
        <v>457.8</v>
      </c>
      <c r="AB27" s="43">
        <f t="shared" si="8"/>
        <v>167</v>
      </c>
      <c r="AD27" s="43">
        <v>6744.6</v>
      </c>
      <c r="AE27" s="43">
        <v>2029.7</v>
      </c>
      <c r="AF27" s="43">
        <v>475.6</v>
      </c>
      <c r="AG27" s="43">
        <f t="shared" si="9"/>
        <v>9249.9000000000015</v>
      </c>
      <c r="AI27" s="43">
        <v>58456</v>
      </c>
      <c r="AJ27" s="43">
        <v>55123</v>
      </c>
      <c r="AK27" s="48">
        <f t="shared" si="10"/>
        <v>1145828.1000000001</v>
      </c>
      <c r="AL27" s="48">
        <f t="shared" si="11"/>
        <v>921063.3</v>
      </c>
    </row>
    <row r="28" spans="1:38">
      <c r="A28" s="81">
        <v>22</v>
      </c>
      <c r="B28" s="49" t="s">
        <v>29</v>
      </c>
      <c r="C28" s="15">
        <v>11847.1</v>
      </c>
      <c r="D28" s="15">
        <v>24671.8</v>
      </c>
      <c r="E28" s="15">
        <f t="shared" si="0"/>
        <v>208.2518084594542</v>
      </c>
      <c r="F28" s="15">
        <v>13934.5</v>
      </c>
      <c r="G28" s="15">
        <v>36508.199999999997</v>
      </c>
      <c r="H28" s="15">
        <f t="shared" si="1"/>
        <v>261.99863647780688</v>
      </c>
      <c r="I28" s="15">
        <v>1174646.3</v>
      </c>
      <c r="J28" s="15">
        <v>999332.2</v>
      </c>
      <c r="K28" s="67">
        <f t="shared" si="2"/>
        <v>85.075158368949005</v>
      </c>
      <c r="L28" s="15">
        <v>1352659.5</v>
      </c>
      <c r="M28" s="15">
        <v>996675.4</v>
      </c>
      <c r="N28" s="67">
        <f t="shared" si="3"/>
        <v>73.682652581821216</v>
      </c>
      <c r="O28" s="67">
        <f t="shared" si="4"/>
        <v>3.6629980031613099</v>
      </c>
      <c r="Q28" s="43">
        <v>4350.8999999999996</v>
      </c>
      <c r="R28" s="43">
        <v>3406.5</v>
      </c>
      <c r="S28" s="43">
        <v>20234.2</v>
      </c>
      <c r="T28" s="43">
        <v>16534.3</v>
      </c>
      <c r="U28" s="43">
        <f t="shared" si="5"/>
        <v>24585.1</v>
      </c>
      <c r="V28" s="43">
        <f t="shared" si="6"/>
        <v>19940.8</v>
      </c>
      <c r="Y28" s="43">
        <v>408.4</v>
      </c>
      <c r="AA28" s="43">
        <f t="shared" si="7"/>
        <v>408.4</v>
      </c>
      <c r="AB28" s="43">
        <f t="shared" si="8"/>
        <v>0</v>
      </c>
      <c r="AD28" s="43">
        <v>6219.6</v>
      </c>
      <c r="AE28" s="43">
        <v>1577.1</v>
      </c>
      <c r="AF28" s="43">
        <v>397.9</v>
      </c>
      <c r="AG28" s="43">
        <f t="shared" si="9"/>
        <v>8194.6</v>
      </c>
      <c r="AI28" s="43">
        <v>50836</v>
      </c>
      <c r="AJ28" s="43">
        <v>47590</v>
      </c>
      <c r="AK28" s="48">
        <f t="shared" si="10"/>
        <v>1225482.3</v>
      </c>
      <c r="AL28" s="48">
        <f t="shared" si="11"/>
        <v>1046922.2</v>
      </c>
    </row>
    <row r="29" spans="1:38">
      <c r="A29" s="81">
        <v>23</v>
      </c>
      <c r="B29" s="49" t="s">
        <v>30</v>
      </c>
      <c r="C29" s="15">
        <v>20271.099999999999</v>
      </c>
      <c r="D29" s="15">
        <v>38470.5</v>
      </c>
      <c r="E29" s="15">
        <f t="shared" si="0"/>
        <v>189.78003167070364</v>
      </c>
      <c r="F29" s="15">
        <v>18200</v>
      </c>
      <c r="G29" s="15">
        <v>42656.9</v>
      </c>
      <c r="H29" s="15">
        <f t="shared" si="1"/>
        <v>234.37857142857146</v>
      </c>
      <c r="I29" s="15">
        <v>986743.2</v>
      </c>
      <c r="J29" s="15">
        <v>856150.7</v>
      </c>
      <c r="K29" s="67">
        <f t="shared" si="2"/>
        <v>86.765300232117127</v>
      </c>
      <c r="L29" s="15">
        <v>1049139.8999999999</v>
      </c>
      <c r="M29" s="15">
        <v>735605.5</v>
      </c>
      <c r="N29" s="67">
        <f t="shared" si="3"/>
        <v>70.11510095078836</v>
      </c>
      <c r="O29" s="67">
        <f t="shared" si="4"/>
        <v>5.7988826891587948</v>
      </c>
      <c r="Q29" s="43">
        <v>3091.9</v>
      </c>
      <c r="R29" s="43">
        <v>3096.4</v>
      </c>
      <c r="S29" s="43">
        <v>24919.8</v>
      </c>
      <c r="T29" s="43">
        <v>11572.2</v>
      </c>
      <c r="U29" s="43">
        <f t="shared" si="5"/>
        <v>28011.7</v>
      </c>
      <c r="V29" s="43">
        <f t="shared" si="6"/>
        <v>14668.6</v>
      </c>
      <c r="W29" s="48">
        <v>30</v>
      </c>
      <c r="Y29" s="43">
        <v>520.79999999999995</v>
      </c>
      <c r="Z29" s="43">
        <v>272.3</v>
      </c>
      <c r="AA29" s="43">
        <f t="shared" si="7"/>
        <v>550.79999999999995</v>
      </c>
      <c r="AB29" s="43">
        <f t="shared" si="8"/>
        <v>272.3</v>
      </c>
      <c r="AD29" s="43">
        <v>8692.9</v>
      </c>
      <c r="AE29" s="43">
        <v>1904.3</v>
      </c>
      <c r="AF29" s="43">
        <v>444.6</v>
      </c>
      <c r="AG29" s="43">
        <f t="shared" si="9"/>
        <v>11041.8</v>
      </c>
      <c r="AI29" s="43">
        <v>46354</v>
      </c>
      <c r="AJ29" s="43">
        <v>40731</v>
      </c>
      <c r="AK29" s="48">
        <f t="shared" si="10"/>
        <v>1033097.2</v>
      </c>
      <c r="AL29" s="48">
        <f t="shared" si="11"/>
        <v>896881.7</v>
      </c>
    </row>
    <row r="30" spans="1:38">
      <c r="A30" s="81">
        <v>24</v>
      </c>
      <c r="B30" s="49" t="s">
        <v>31</v>
      </c>
      <c r="C30" s="15">
        <v>128402.9</v>
      </c>
      <c r="D30" s="15">
        <v>314084.59999999998</v>
      </c>
      <c r="E30" s="15">
        <f t="shared" si="0"/>
        <v>244.60864980463833</v>
      </c>
      <c r="F30" s="15">
        <v>349533</v>
      </c>
      <c r="G30" s="15">
        <v>330083.20000000001</v>
      </c>
      <c r="H30" s="15">
        <f t="shared" si="1"/>
        <v>94.435489639032653</v>
      </c>
      <c r="I30" s="15">
        <v>11231138.800000001</v>
      </c>
      <c r="J30" s="15">
        <v>9987957</v>
      </c>
      <c r="K30" s="67">
        <f t="shared" si="2"/>
        <v>88.93093726167821</v>
      </c>
      <c r="L30" s="15">
        <v>12284806.4</v>
      </c>
      <c r="M30" s="15">
        <v>9057767.6999999993</v>
      </c>
      <c r="N30" s="67">
        <f t="shared" si="3"/>
        <v>73.731464746566928</v>
      </c>
      <c r="O30" s="67">
        <f t="shared" si="4"/>
        <v>3.6442003254289688</v>
      </c>
      <c r="Q30" s="43">
        <v>15205.8</v>
      </c>
      <c r="R30" s="43">
        <v>7931.7</v>
      </c>
      <c r="S30" s="43">
        <v>292332.79999999999</v>
      </c>
      <c r="T30" s="43">
        <v>228614.5</v>
      </c>
      <c r="U30" s="43">
        <f t="shared" si="5"/>
        <v>307538.59999999998</v>
      </c>
      <c r="V30" s="43">
        <f t="shared" si="6"/>
        <v>236546.2</v>
      </c>
      <c r="X30" s="43">
        <v>98.6</v>
      </c>
      <c r="Y30" s="43">
        <v>13145.9</v>
      </c>
      <c r="Z30" s="43">
        <v>4312.5</v>
      </c>
      <c r="AA30" s="43">
        <f t="shared" si="7"/>
        <v>13145.9</v>
      </c>
      <c r="AB30" s="43">
        <f t="shared" si="8"/>
        <v>4411.1000000000004</v>
      </c>
      <c r="AD30" s="43">
        <v>113305.2</v>
      </c>
      <c r="AE30" s="43">
        <v>57540.5</v>
      </c>
      <c r="AF30" s="43">
        <v>0</v>
      </c>
      <c r="AG30" s="43">
        <f t="shared" si="9"/>
        <v>170845.7</v>
      </c>
      <c r="AH30" s="48">
        <f>I30-AD33</f>
        <v>10878095.700000001</v>
      </c>
      <c r="AI30" s="43">
        <v>1177847.8</v>
      </c>
      <c r="AJ30" s="43">
        <v>1269687</v>
      </c>
      <c r="AK30" s="48">
        <f t="shared" si="10"/>
        <v>12408986.600000001</v>
      </c>
      <c r="AL30" s="48">
        <f t="shared" si="11"/>
        <v>11257644</v>
      </c>
    </row>
    <row r="31" spans="1:38" ht="40.5" customHeight="1">
      <c r="A31" s="81">
        <v>25</v>
      </c>
      <c r="B31" s="102" t="s">
        <v>68</v>
      </c>
      <c r="C31" s="15">
        <v>47108561.200000003</v>
      </c>
      <c r="D31" s="15">
        <v>45828648.700000003</v>
      </c>
      <c r="E31" s="15">
        <f t="shared" si="0"/>
        <v>97.283057543264562</v>
      </c>
      <c r="F31" s="15">
        <v>3893885.2</v>
      </c>
      <c r="G31" s="15">
        <v>3992592.8</v>
      </c>
      <c r="H31" s="15">
        <f t="shared" si="1"/>
        <v>102.5349386263365</v>
      </c>
      <c r="I31" s="15">
        <v>6914341.2000000002</v>
      </c>
      <c r="J31" s="15">
        <v>3903205.9</v>
      </c>
      <c r="K31" s="67">
        <f t="shared" si="2"/>
        <v>56.450871993415653</v>
      </c>
      <c r="L31" s="15">
        <v>9492597.1999999993</v>
      </c>
      <c r="M31" s="15">
        <v>12988539.199999999</v>
      </c>
      <c r="N31" s="67">
        <f t="shared" si="3"/>
        <v>136.82808747009722</v>
      </c>
      <c r="O31" s="67">
        <f t="shared" si="4"/>
        <v>30.739352120521762</v>
      </c>
      <c r="Q31" s="43">
        <v>322574.90000000002</v>
      </c>
      <c r="R31" s="43">
        <v>162826.4</v>
      </c>
      <c r="S31" s="43">
        <v>377257.8</v>
      </c>
      <c r="T31" s="43">
        <v>287717.7</v>
      </c>
      <c r="U31" s="43">
        <f t="shared" si="5"/>
        <v>699832.7</v>
      </c>
      <c r="V31" s="43">
        <f t="shared" si="6"/>
        <v>450544.1</v>
      </c>
      <c r="Y31" s="43">
        <v>4973.2</v>
      </c>
      <c r="Z31" s="43">
        <v>3808.6</v>
      </c>
      <c r="AA31" s="43">
        <f t="shared" si="7"/>
        <v>4973.2</v>
      </c>
      <c r="AB31" s="43">
        <f t="shared" si="8"/>
        <v>3808.6</v>
      </c>
      <c r="AI31" s="48">
        <v>1321827.3999999999</v>
      </c>
      <c r="AJ31" s="48">
        <v>1401567.9</v>
      </c>
      <c r="AK31" s="48">
        <f t="shared" si="10"/>
        <v>8236168.5999999996</v>
      </c>
      <c r="AL31" s="48">
        <f t="shared" si="11"/>
        <v>5304773.8</v>
      </c>
    </row>
    <row r="32" spans="1:38">
      <c r="A32" s="81">
        <v>26</v>
      </c>
      <c r="B32" s="102" t="s">
        <v>86</v>
      </c>
      <c r="C32" s="15"/>
      <c r="D32" s="15"/>
      <c r="E32" s="15"/>
      <c r="F32" s="15"/>
      <c r="G32" s="15"/>
      <c r="H32" s="15"/>
      <c r="I32" s="15"/>
      <c r="J32" s="15"/>
      <c r="K32" s="67"/>
      <c r="L32" s="67"/>
      <c r="M32" s="67"/>
      <c r="N32" s="67"/>
      <c r="O32" s="67"/>
    </row>
    <row r="33" spans="1:33" ht="12.75" thickBot="1">
      <c r="A33" s="108"/>
      <c r="B33" s="131" t="s">
        <v>32</v>
      </c>
      <c r="C33" s="132">
        <f>SUM(C7:C32)</f>
        <v>47759913.5</v>
      </c>
      <c r="D33" s="132">
        <f>SUM(D7:D32)</f>
        <v>46856461.100000001</v>
      </c>
      <c r="E33" s="132">
        <f>D33/C33*100</f>
        <v>98.108345820182436</v>
      </c>
      <c r="F33" s="132">
        <f>SUM(F7:F32)</f>
        <v>4773979.2</v>
      </c>
      <c r="G33" s="132">
        <f>SUM(G7:G32)</f>
        <v>5224241.6999999993</v>
      </c>
      <c r="H33" s="132">
        <f>G33/F33*100</f>
        <v>109.4315974397207</v>
      </c>
      <c r="I33" s="132">
        <f>SUM(I7:I31)</f>
        <v>47790266.300000004</v>
      </c>
      <c r="J33" s="132">
        <f>SUM(J7:J32)</f>
        <v>39203429.599999994</v>
      </c>
      <c r="K33" s="133">
        <f>(J33/I33)*100</f>
        <v>82.032247642026618</v>
      </c>
      <c r="L33" s="133">
        <f>SUM(L7:L32)</f>
        <v>54319680.399999991</v>
      </c>
      <c r="M33" s="133">
        <f>SUM(M7:M32)</f>
        <v>47621253.799999997</v>
      </c>
      <c r="N33" s="133">
        <f>M33/L33*100</f>
        <v>87.668508815453208</v>
      </c>
      <c r="O33" s="133">
        <f>G33/M33*100</f>
        <v>10.97039931359388</v>
      </c>
      <c r="Q33" s="43">
        <f t="shared" ref="Q33:AB33" si="12">SUM(Q7:Q31)</f>
        <v>464906.5</v>
      </c>
      <c r="R33" s="43">
        <f t="shared" si="12"/>
        <v>284372.59999999998</v>
      </c>
      <c r="S33" s="48">
        <f t="shared" si="12"/>
        <v>1281885.4000000001</v>
      </c>
      <c r="T33" s="48">
        <f t="shared" si="12"/>
        <v>1030631.0999999999</v>
      </c>
      <c r="U33" s="48">
        <f t="shared" si="12"/>
        <v>1746791.8999999997</v>
      </c>
      <c r="V33" s="48">
        <f t="shared" si="12"/>
        <v>1315003.7000000002</v>
      </c>
      <c r="W33" s="43">
        <f t="shared" si="12"/>
        <v>100.8</v>
      </c>
      <c r="X33" s="43">
        <f t="shared" si="12"/>
        <v>2481.9</v>
      </c>
      <c r="Y33" s="43">
        <f t="shared" si="12"/>
        <v>30470.499999999996</v>
      </c>
      <c r="Z33" s="48">
        <f t="shared" si="12"/>
        <v>13977</v>
      </c>
      <c r="AA33" s="43">
        <f t="shared" si="12"/>
        <v>30571.299999999996</v>
      </c>
      <c r="AB33" s="43">
        <f t="shared" si="12"/>
        <v>16458.900000000001</v>
      </c>
      <c r="AD33" s="43">
        <f>SUM(AD7:AD31)</f>
        <v>353043.1</v>
      </c>
      <c r="AE33" s="43">
        <f>SUM(AE7:AE31)</f>
        <v>102601.4</v>
      </c>
      <c r="AF33" s="43">
        <f>SUM(AF7:AF31)</f>
        <v>12937.1</v>
      </c>
      <c r="AG33" s="43">
        <f>SUM(AG7:AG31)</f>
        <v>468581.6</v>
      </c>
    </row>
    <row r="34" spans="1:33" ht="18" hidden="1" customHeight="1">
      <c r="A34" s="97"/>
      <c r="B34" s="97"/>
      <c r="C34" s="103"/>
      <c r="D34" s="103"/>
      <c r="E34" s="97"/>
      <c r="F34" s="97"/>
      <c r="G34" s="97"/>
      <c r="H34" s="97"/>
      <c r="I34" s="98">
        <f>SUM(I7:I31)</f>
        <v>47790266.300000004</v>
      </c>
      <c r="J34" s="98">
        <f>SUM(J7:J31)</f>
        <v>39203429.599999994</v>
      </c>
      <c r="K34" s="67">
        <f>(J34/I34)*100</f>
        <v>82.032247642026618</v>
      </c>
      <c r="L34" s="67"/>
      <c r="M34" s="67"/>
      <c r="N34" s="67"/>
      <c r="O34" s="98"/>
    </row>
    <row r="35" spans="1:33" hidden="1">
      <c r="A35" s="97"/>
      <c r="B35" s="97"/>
      <c r="C35" s="98">
        <f>C33-C34</f>
        <v>47759913.5</v>
      </c>
      <c r="D35" s="98">
        <f>D33-D34</f>
        <v>46856461.100000001</v>
      </c>
      <c r="E35" s="98"/>
      <c r="F35" s="98"/>
      <c r="G35" s="98"/>
      <c r="H35" s="98"/>
      <c r="I35" s="98"/>
      <c r="J35" s="97"/>
      <c r="K35" s="67" t="e">
        <f>(J35/I35)*100</f>
        <v>#DIV/0!</v>
      </c>
      <c r="L35" s="67"/>
      <c r="M35" s="67"/>
      <c r="N35" s="67"/>
      <c r="O35" s="97"/>
    </row>
    <row r="36" spans="1:33" hidden="1">
      <c r="A36" s="97"/>
      <c r="B36" s="97"/>
      <c r="C36" s="103">
        <v>481373.8</v>
      </c>
      <c r="D36" s="103">
        <v>594960.5</v>
      </c>
      <c r="E36" s="98"/>
      <c r="F36" s="98"/>
      <c r="G36" s="98"/>
      <c r="H36" s="98"/>
      <c r="I36" s="98"/>
      <c r="J36" s="98"/>
      <c r="K36" s="67" t="e">
        <f>(J36/I36)*100</f>
        <v>#DIV/0!</v>
      </c>
      <c r="L36" s="67"/>
      <c r="M36" s="67"/>
      <c r="N36" s="67"/>
      <c r="O36" s="97"/>
    </row>
    <row r="37" spans="1:33">
      <c r="A37" s="97"/>
      <c r="B37" s="104"/>
      <c r="C37" s="106"/>
      <c r="D37" s="107"/>
      <c r="E37" s="104"/>
      <c r="F37" s="104"/>
      <c r="G37" s="104"/>
      <c r="H37" s="104"/>
      <c r="I37" s="104"/>
      <c r="J37" s="105"/>
      <c r="K37" s="104"/>
      <c r="L37" s="104"/>
      <c r="M37" s="104"/>
      <c r="N37" s="104"/>
      <c r="O37" s="104"/>
    </row>
    <row r="38" spans="1:33">
      <c r="A38" s="97"/>
      <c r="B38" s="104"/>
      <c r="C38" s="52"/>
      <c r="D38" s="52"/>
      <c r="E38" s="104"/>
      <c r="F38" s="104"/>
      <c r="G38" s="104"/>
      <c r="H38" s="104"/>
      <c r="I38" s="117"/>
      <c r="J38" s="117"/>
      <c r="K38" s="104"/>
      <c r="L38" s="104"/>
      <c r="M38" s="104"/>
      <c r="N38" s="104"/>
      <c r="O38" s="104"/>
    </row>
    <row r="39" spans="1:33" ht="7.5" customHeight="1">
      <c r="A39" s="97"/>
      <c r="B39" s="104"/>
      <c r="C39" s="104"/>
      <c r="D39" s="104"/>
      <c r="E39" s="104"/>
      <c r="F39" s="104"/>
      <c r="G39" s="104"/>
      <c r="H39" s="104"/>
      <c r="I39" s="104"/>
      <c r="J39" s="104"/>
      <c r="K39" s="104"/>
      <c r="L39" s="104"/>
      <c r="M39" s="104"/>
      <c r="N39" s="104"/>
      <c r="O39" s="104"/>
    </row>
    <row r="40" spans="1:33">
      <c r="A40" s="97"/>
      <c r="B40" s="97"/>
      <c r="C40" s="97"/>
      <c r="D40" s="97"/>
      <c r="E40" s="97"/>
      <c r="F40" s="97"/>
      <c r="G40" s="97"/>
      <c r="H40" s="97"/>
      <c r="I40" s="97"/>
      <c r="J40" s="97"/>
      <c r="K40" s="97"/>
      <c r="L40" s="97"/>
      <c r="M40" s="97"/>
      <c r="N40" s="97"/>
      <c r="O40" s="97"/>
    </row>
    <row r="41" spans="1:33">
      <c r="A41" s="97"/>
      <c r="B41" s="97"/>
      <c r="C41" s="98"/>
      <c r="D41" s="98"/>
      <c r="E41" s="97"/>
      <c r="F41" s="97"/>
      <c r="G41" s="97"/>
      <c r="H41" s="97"/>
      <c r="I41" s="97"/>
      <c r="J41" s="97"/>
      <c r="K41" s="97"/>
      <c r="L41" s="97"/>
      <c r="M41" s="97"/>
      <c r="N41" s="97"/>
      <c r="O41" s="97"/>
    </row>
    <row r="44" spans="1:33">
      <c r="C44" s="48"/>
      <c r="D44" s="48"/>
    </row>
  </sheetData>
  <mergeCells count="10">
    <mergeCell ref="A4:A6"/>
    <mergeCell ref="I5:K5"/>
    <mergeCell ref="C5:E5"/>
    <mergeCell ref="I3:O3"/>
    <mergeCell ref="B4:B6"/>
    <mergeCell ref="O4:O6"/>
    <mergeCell ref="F5:H5"/>
    <mergeCell ref="L5:N5"/>
    <mergeCell ref="I4:N4"/>
    <mergeCell ref="C4:H4"/>
  </mergeCells>
  <phoneticPr fontId="0" type="noConversion"/>
  <printOptions horizontalCentered="1"/>
  <pageMargins left="0.24" right="0.21" top="0.196850393700787" bottom="0.23622047244094499" header="0.196850393700787" footer="0.23622047244094499"/>
  <pageSetup paperSize="9"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L40"/>
  <sheetViews>
    <sheetView workbookViewId="0">
      <selection activeCell="O19" sqref="O19:O20"/>
    </sheetView>
  </sheetViews>
  <sheetFormatPr defaultRowHeight="12"/>
  <cols>
    <col min="1" max="1" width="4.42578125" style="42" customWidth="1"/>
    <col min="2" max="2" width="18.7109375" style="35" customWidth="1"/>
    <col min="3" max="5" width="10.7109375" style="35" customWidth="1"/>
    <col min="6" max="7" width="10.7109375" style="1" customWidth="1"/>
    <col min="8" max="8" width="10.42578125" style="35" customWidth="1"/>
    <col min="9" max="11" width="10.7109375" style="35" customWidth="1"/>
    <col min="12" max="16384" width="9.140625" style="35"/>
  </cols>
  <sheetData>
    <row r="1" spans="1:12" ht="20.100000000000001" customHeight="1">
      <c r="A1" s="171" t="s">
        <v>186</v>
      </c>
      <c r="B1" s="171"/>
      <c r="C1" s="171"/>
      <c r="D1" s="171"/>
      <c r="E1" s="171"/>
      <c r="F1" s="171"/>
      <c r="G1" s="171"/>
      <c r="H1" s="171"/>
      <c r="I1" s="171"/>
      <c r="J1" s="171"/>
      <c r="K1" s="171"/>
    </row>
    <row r="2" spans="1:12" ht="20.100000000000001" customHeight="1">
      <c r="A2" s="146"/>
      <c r="B2" s="68"/>
      <c r="C2" s="68"/>
      <c r="D2" s="68"/>
      <c r="E2" s="68"/>
      <c r="F2" s="68"/>
      <c r="G2" s="68"/>
      <c r="H2" s="68"/>
      <c r="I2" s="68"/>
      <c r="J2" s="68"/>
      <c r="K2" s="68"/>
    </row>
    <row r="3" spans="1:12">
      <c r="A3" s="36"/>
      <c r="B3" s="37"/>
      <c r="C3" s="37"/>
      <c r="D3" s="37"/>
      <c r="E3" s="37"/>
      <c r="F3" s="28"/>
      <c r="G3" s="28"/>
      <c r="H3" s="37"/>
      <c r="I3" s="37"/>
      <c r="J3" s="37"/>
      <c r="K3" s="37"/>
    </row>
    <row r="4" spans="1:12" ht="20.100000000000001" customHeight="1">
      <c r="A4" s="172" t="s">
        <v>130</v>
      </c>
      <c r="B4" s="172" t="s">
        <v>94</v>
      </c>
      <c r="C4" s="172" t="s">
        <v>95</v>
      </c>
      <c r="D4" s="172"/>
      <c r="E4" s="172"/>
      <c r="F4" s="172" t="s">
        <v>96</v>
      </c>
      <c r="G4" s="172"/>
      <c r="H4" s="172"/>
      <c r="I4" s="172" t="s">
        <v>97</v>
      </c>
      <c r="J4" s="172"/>
      <c r="K4" s="172"/>
      <c r="L4" s="2"/>
    </row>
    <row r="5" spans="1:12" ht="20.100000000000001" customHeight="1">
      <c r="A5" s="172"/>
      <c r="B5" s="172"/>
      <c r="C5" s="135" t="s">
        <v>34</v>
      </c>
      <c r="D5" s="135" t="s">
        <v>6</v>
      </c>
      <c r="E5" s="135" t="s">
        <v>7</v>
      </c>
      <c r="F5" s="135" t="s">
        <v>34</v>
      </c>
      <c r="G5" s="135" t="s">
        <v>6</v>
      </c>
      <c r="H5" s="135" t="s">
        <v>7</v>
      </c>
      <c r="I5" s="135" t="s">
        <v>34</v>
      </c>
      <c r="J5" s="135" t="s">
        <v>6</v>
      </c>
      <c r="K5" s="135" t="s">
        <v>7</v>
      </c>
      <c r="L5" s="2"/>
    </row>
    <row r="6" spans="1:12" ht="18" customHeight="1">
      <c r="A6" s="38">
        <v>1</v>
      </c>
      <c r="B6" s="39" t="s">
        <v>8</v>
      </c>
      <c r="C6" s="112">
        <v>75159</v>
      </c>
      <c r="D6" s="112">
        <v>82775.399999999994</v>
      </c>
      <c r="E6" s="112">
        <f>D6/C6*100</f>
        <v>110.13371652097553</v>
      </c>
      <c r="F6" s="112">
        <v>1955</v>
      </c>
      <c r="G6" s="112">
        <v>1333.2</v>
      </c>
      <c r="H6" s="112">
        <f>G6/F6*100</f>
        <v>68.19437340153452</v>
      </c>
      <c r="I6" s="113">
        <f t="shared" ref="I6:I31" si="0">C6+F6</f>
        <v>77114</v>
      </c>
      <c r="J6" s="113">
        <f t="shared" ref="J6:J31" si="1">D6+G6</f>
        <v>84108.599999999991</v>
      </c>
      <c r="K6" s="113">
        <f t="shared" ref="K6:K31" si="2">J6/I6*100</f>
        <v>109.07046710065616</v>
      </c>
    </row>
    <row r="7" spans="1:12" ht="18" customHeight="1">
      <c r="A7" s="38">
        <v>2</v>
      </c>
      <c r="B7" s="39" t="s">
        <v>9</v>
      </c>
      <c r="C7" s="112">
        <v>71638.399999999994</v>
      </c>
      <c r="D7" s="112">
        <v>90531.7</v>
      </c>
      <c r="E7" s="112">
        <f t="shared" ref="E7:E31" si="3">D7/C7*100</f>
        <v>126.37314624558897</v>
      </c>
      <c r="F7" s="112">
        <v>1965</v>
      </c>
      <c r="G7" s="112">
        <v>1416.7</v>
      </c>
      <c r="H7" s="112">
        <f t="shared" ref="H7:H31" si="4">G7/F7*100</f>
        <v>72.0966921119593</v>
      </c>
      <c r="I7" s="113">
        <f t="shared" si="0"/>
        <v>73603.399999999994</v>
      </c>
      <c r="J7" s="113">
        <f t="shared" si="1"/>
        <v>91948.4</v>
      </c>
      <c r="K7" s="113">
        <f t="shared" si="2"/>
        <v>124.92412035313588</v>
      </c>
    </row>
    <row r="8" spans="1:12" ht="18" customHeight="1">
      <c r="A8" s="38">
        <v>3</v>
      </c>
      <c r="B8" s="39" t="s">
        <v>10</v>
      </c>
      <c r="C8" s="112">
        <v>88054.7</v>
      </c>
      <c r="D8" s="112">
        <v>130046.9</v>
      </c>
      <c r="E8" s="112">
        <f t="shared" si="3"/>
        <v>147.68876618738125</v>
      </c>
      <c r="F8" s="112">
        <v>1800</v>
      </c>
      <c r="G8" s="112">
        <v>2906.8</v>
      </c>
      <c r="H8" s="112">
        <f t="shared" si="4"/>
        <v>161.48888888888891</v>
      </c>
      <c r="I8" s="113">
        <f t="shared" si="0"/>
        <v>89854.7</v>
      </c>
      <c r="J8" s="113">
        <f t="shared" si="1"/>
        <v>132953.69999999998</v>
      </c>
      <c r="K8" s="113">
        <f t="shared" si="2"/>
        <v>147.96521495258455</v>
      </c>
    </row>
    <row r="9" spans="1:12" ht="18" customHeight="1">
      <c r="A9" s="38">
        <v>4</v>
      </c>
      <c r="B9" s="39" t="s">
        <v>11</v>
      </c>
      <c r="C9" s="112">
        <v>107904.6</v>
      </c>
      <c r="D9" s="112">
        <v>139826.70000000001</v>
      </c>
      <c r="E9" s="112">
        <f t="shared" si="3"/>
        <v>129.58363220845081</v>
      </c>
      <c r="F9" s="112">
        <v>1650</v>
      </c>
      <c r="G9" s="112">
        <v>1264.3</v>
      </c>
      <c r="H9" s="112">
        <f t="shared" si="4"/>
        <v>76.624242424242411</v>
      </c>
      <c r="I9" s="113">
        <f t="shared" si="0"/>
        <v>109554.6</v>
      </c>
      <c r="J9" s="113">
        <f t="shared" si="1"/>
        <v>141091</v>
      </c>
      <c r="K9" s="113">
        <f t="shared" si="2"/>
        <v>128.78601172383449</v>
      </c>
    </row>
    <row r="10" spans="1:12" ht="18" customHeight="1">
      <c r="A10" s="38">
        <v>5</v>
      </c>
      <c r="B10" s="39" t="s">
        <v>12</v>
      </c>
      <c r="C10" s="112">
        <v>108797.7</v>
      </c>
      <c r="D10" s="112">
        <v>128202.8</v>
      </c>
      <c r="E10" s="112">
        <f t="shared" si="3"/>
        <v>117.83594689961276</v>
      </c>
      <c r="F10" s="112">
        <v>2075</v>
      </c>
      <c r="G10" s="112">
        <v>4095.4</v>
      </c>
      <c r="H10" s="112">
        <f t="shared" si="4"/>
        <v>197.36867469879519</v>
      </c>
      <c r="I10" s="113">
        <f t="shared" si="0"/>
        <v>110872.7</v>
      </c>
      <c r="J10" s="113">
        <f t="shared" si="1"/>
        <v>132298.20000000001</v>
      </c>
      <c r="K10" s="113">
        <f t="shared" si="2"/>
        <v>119.32441439596944</v>
      </c>
    </row>
    <row r="11" spans="1:12" ht="18" customHeight="1">
      <c r="A11" s="38">
        <v>6</v>
      </c>
      <c r="B11" s="39" t="s">
        <v>13</v>
      </c>
      <c r="C11" s="112">
        <v>111157.5</v>
      </c>
      <c r="D11" s="112">
        <v>166588.79999999999</v>
      </c>
      <c r="E11" s="112">
        <f t="shared" si="3"/>
        <v>149.86735038121583</v>
      </c>
      <c r="F11" s="112">
        <v>3150</v>
      </c>
      <c r="G11" s="112">
        <v>13875.4</v>
      </c>
      <c r="H11" s="112">
        <f t="shared" si="4"/>
        <v>440.48888888888882</v>
      </c>
      <c r="I11" s="113">
        <f t="shared" si="0"/>
        <v>114307.5</v>
      </c>
      <c r="J11" s="113">
        <f t="shared" si="1"/>
        <v>180464.19999999998</v>
      </c>
      <c r="K11" s="113">
        <f t="shared" si="2"/>
        <v>157.87607987227432</v>
      </c>
    </row>
    <row r="12" spans="1:12" ht="18" customHeight="1">
      <c r="A12" s="38">
        <v>7</v>
      </c>
      <c r="B12" s="39" t="s">
        <v>14</v>
      </c>
      <c r="C12" s="112">
        <v>78984</v>
      </c>
      <c r="D12" s="112">
        <v>131960.6</v>
      </c>
      <c r="E12" s="112">
        <f t="shared" si="3"/>
        <v>167.07257166008307</v>
      </c>
      <c r="F12" s="112">
        <v>19150</v>
      </c>
      <c r="G12" s="112">
        <v>20042.7</v>
      </c>
      <c r="H12" s="112">
        <f t="shared" si="4"/>
        <v>104.66161879895562</v>
      </c>
      <c r="I12" s="113">
        <f t="shared" si="0"/>
        <v>98134</v>
      </c>
      <c r="J12" s="113">
        <f t="shared" si="1"/>
        <v>152003.30000000002</v>
      </c>
      <c r="K12" s="113">
        <f t="shared" si="2"/>
        <v>154.89361485315999</v>
      </c>
    </row>
    <row r="13" spans="1:12" ht="18" customHeight="1">
      <c r="A13" s="38">
        <v>8</v>
      </c>
      <c r="B13" s="39" t="s">
        <v>15</v>
      </c>
      <c r="C13" s="112">
        <v>108439.9</v>
      </c>
      <c r="D13" s="112">
        <v>128082.7</v>
      </c>
      <c r="E13" s="112">
        <f t="shared" si="3"/>
        <v>118.11399678531612</v>
      </c>
      <c r="F13" s="112">
        <v>5300</v>
      </c>
      <c r="G13" s="112">
        <v>13532.3</v>
      </c>
      <c r="H13" s="112">
        <f t="shared" si="4"/>
        <v>255.32641509433961</v>
      </c>
      <c r="I13" s="113">
        <f t="shared" si="0"/>
        <v>113739.9</v>
      </c>
      <c r="J13" s="113">
        <f t="shared" si="1"/>
        <v>141615</v>
      </c>
      <c r="K13" s="113">
        <f t="shared" si="2"/>
        <v>124.50775849108362</v>
      </c>
    </row>
    <row r="14" spans="1:12" ht="18" customHeight="1">
      <c r="A14" s="38">
        <v>9</v>
      </c>
      <c r="B14" s="39" t="s">
        <v>98</v>
      </c>
      <c r="C14" s="112">
        <v>80736.899999999994</v>
      </c>
      <c r="D14" s="112">
        <v>130435.2</v>
      </c>
      <c r="E14" s="112">
        <f t="shared" si="3"/>
        <v>161.55586850622208</v>
      </c>
      <c r="F14" s="112">
        <v>2300</v>
      </c>
      <c r="G14" s="112">
        <v>3049.9</v>
      </c>
      <c r="H14" s="112">
        <f t="shared" si="4"/>
        <v>132.60434782608698</v>
      </c>
      <c r="I14" s="113">
        <f t="shared" si="0"/>
        <v>83036.899999999994</v>
      </c>
      <c r="J14" s="113">
        <f t="shared" si="1"/>
        <v>133485.1</v>
      </c>
      <c r="K14" s="113">
        <f t="shared" si="2"/>
        <v>160.75395396504447</v>
      </c>
    </row>
    <row r="15" spans="1:12" ht="18" customHeight="1">
      <c r="A15" s="38">
        <v>10</v>
      </c>
      <c r="B15" s="39" t="s">
        <v>18</v>
      </c>
      <c r="C15" s="112">
        <v>86239.5</v>
      </c>
      <c r="D15" s="112">
        <v>105671.7</v>
      </c>
      <c r="E15" s="112">
        <f t="shared" si="3"/>
        <v>122.53283008366236</v>
      </c>
      <c r="F15" s="112">
        <v>4850</v>
      </c>
      <c r="G15" s="112">
        <v>12320.6</v>
      </c>
      <c r="H15" s="112">
        <f t="shared" si="4"/>
        <v>254.03298969072168</v>
      </c>
      <c r="I15" s="113">
        <f t="shared" si="0"/>
        <v>91089.5</v>
      </c>
      <c r="J15" s="113">
        <f t="shared" si="1"/>
        <v>117992.3</v>
      </c>
      <c r="K15" s="113">
        <f t="shared" si="2"/>
        <v>129.53446884657399</v>
      </c>
    </row>
    <row r="16" spans="1:12" ht="18" customHeight="1">
      <c r="A16" s="38">
        <v>11</v>
      </c>
      <c r="B16" s="39" t="s">
        <v>19</v>
      </c>
      <c r="C16" s="112">
        <v>86509.5</v>
      </c>
      <c r="D16" s="112">
        <v>95755.9</v>
      </c>
      <c r="E16" s="112">
        <f t="shared" si="3"/>
        <v>110.68830590859963</v>
      </c>
      <c r="F16" s="112">
        <v>2060</v>
      </c>
      <c r="G16" s="112">
        <v>2649.9</v>
      </c>
      <c r="H16" s="112">
        <f t="shared" si="4"/>
        <v>128.63592233009709</v>
      </c>
      <c r="I16" s="113">
        <f t="shared" si="0"/>
        <v>88569.5</v>
      </c>
      <c r="J16" s="113">
        <f t="shared" si="1"/>
        <v>98405.799999999988</v>
      </c>
      <c r="K16" s="113">
        <f t="shared" si="2"/>
        <v>111.10574181857184</v>
      </c>
    </row>
    <row r="17" spans="1:11" ht="18" customHeight="1">
      <c r="A17" s="38">
        <v>12</v>
      </c>
      <c r="B17" s="39" t="s">
        <v>20</v>
      </c>
      <c r="C17" s="112">
        <v>81543.199999999997</v>
      </c>
      <c r="D17" s="112">
        <v>110847.2</v>
      </c>
      <c r="E17" s="112">
        <f t="shared" si="3"/>
        <v>135.93677952300132</v>
      </c>
      <c r="F17" s="112">
        <v>6750</v>
      </c>
      <c r="G17" s="112">
        <v>14822.9</v>
      </c>
      <c r="H17" s="112">
        <f t="shared" si="4"/>
        <v>219.59851851851852</v>
      </c>
      <c r="I17" s="113">
        <f>C17+F17</f>
        <v>88293.2</v>
      </c>
      <c r="J17" s="113">
        <f t="shared" si="1"/>
        <v>125670.09999999999</v>
      </c>
      <c r="K17" s="113">
        <f t="shared" si="2"/>
        <v>142.33270512338436</v>
      </c>
    </row>
    <row r="18" spans="1:11" ht="18" customHeight="1">
      <c r="A18" s="38">
        <v>13</v>
      </c>
      <c r="B18" s="39" t="s">
        <v>21</v>
      </c>
      <c r="C18" s="112">
        <v>94593</v>
      </c>
      <c r="D18" s="112">
        <v>121138.8</v>
      </c>
      <c r="E18" s="112">
        <f t="shared" si="3"/>
        <v>128.0631759221084</v>
      </c>
      <c r="F18" s="112">
        <v>1450</v>
      </c>
      <c r="G18" s="112">
        <v>2363.6999999999998</v>
      </c>
      <c r="H18" s="112">
        <f t="shared" si="4"/>
        <v>163.01379310344825</v>
      </c>
      <c r="I18" s="113">
        <f t="shared" si="0"/>
        <v>96043</v>
      </c>
      <c r="J18" s="113">
        <f t="shared" si="1"/>
        <v>123502.5</v>
      </c>
      <c r="K18" s="113">
        <f t="shared" si="2"/>
        <v>128.59083951979841</v>
      </c>
    </row>
    <row r="19" spans="1:11" ht="18" customHeight="1">
      <c r="A19" s="38">
        <v>14</v>
      </c>
      <c r="B19" s="39" t="s">
        <v>29</v>
      </c>
      <c r="C19" s="112">
        <v>63424</v>
      </c>
      <c r="D19" s="112">
        <v>101459.8</v>
      </c>
      <c r="E19" s="112">
        <f t="shared" si="3"/>
        <v>159.97067356205855</v>
      </c>
      <c r="F19" s="112">
        <v>3050</v>
      </c>
      <c r="G19" s="112">
        <v>5344.9</v>
      </c>
      <c r="H19" s="112">
        <f t="shared" si="4"/>
        <v>175.24262295081968</v>
      </c>
      <c r="I19" s="113">
        <f t="shared" si="0"/>
        <v>66474</v>
      </c>
      <c r="J19" s="113">
        <f t="shared" si="1"/>
        <v>106804.7</v>
      </c>
      <c r="K19" s="113">
        <f t="shared" si="2"/>
        <v>160.67139031801906</v>
      </c>
    </row>
    <row r="20" spans="1:11" ht="18" customHeight="1">
      <c r="A20" s="38">
        <v>15</v>
      </c>
      <c r="B20" s="39" t="s">
        <v>23</v>
      </c>
      <c r="C20" s="112">
        <v>101658.2</v>
      </c>
      <c r="D20" s="112">
        <v>146512</v>
      </c>
      <c r="E20" s="112">
        <f t="shared" si="3"/>
        <v>144.12216623941799</v>
      </c>
      <c r="F20" s="112">
        <v>12750</v>
      </c>
      <c r="G20" s="112">
        <v>18258.2</v>
      </c>
      <c r="H20" s="112">
        <f t="shared" si="4"/>
        <v>143.201568627451</v>
      </c>
      <c r="I20" s="113">
        <f t="shared" si="0"/>
        <v>114408.2</v>
      </c>
      <c r="J20" s="113">
        <f t="shared" si="1"/>
        <v>164770.20000000001</v>
      </c>
      <c r="K20" s="113">
        <f t="shared" si="2"/>
        <v>144.01957202368362</v>
      </c>
    </row>
    <row r="21" spans="1:11" ht="18" customHeight="1">
      <c r="A21" s="38">
        <v>16</v>
      </c>
      <c r="B21" s="39" t="s">
        <v>24</v>
      </c>
      <c r="C21" s="112">
        <v>69867.5</v>
      </c>
      <c r="D21" s="112">
        <v>81095.3</v>
      </c>
      <c r="E21" s="112">
        <f t="shared" si="3"/>
        <v>116.07013275127922</v>
      </c>
      <c r="F21" s="112">
        <v>1850</v>
      </c>
      <c r="G21" s="112">
        <v>1665.3</v>
      </c>
      <c r="H21" s="112">
        <f t="shared" si="4"/>
        <v>90.016216216216222</v>
      </c>
      <c r="I21" s="113">
        <f t="shared" si="0"/>
        <v>71717.5</v>
      </c>
      <c r="J21" s="113">
        <f t="shared" si="1"/>
        <v>82760.600000000006</v>
      </c>
      <c r="K21" s="113">
        <f t="shared" si="2"/>
        <v>115.39805486805872</v>
      </c>
    </row>
    <row r="22" spans="1:11" ht="18" customHeight="1">
      <c r="A22" s="38">
        <v>17</v>
      </c>
      <c r="B22" s="39" t="s">
        <v>25</v>
      </c>
      <c r="C22" s="112">
        <v>86466.6</v>
      </c>
      <c r="D22" s="112">
        <v>118637.6</v>
      </c>
      <c r="E22" s="112">
        <f t="shared" si="3"/>
        <v>137.20627386759742</v>
      </c>
      <c r="F22" s="112">
        <v>37397.199999999997</v>
      </c>
      <c r="G22" s="112">
        <v>43980.4</v>
      </c>
      <c r="H22" s="112">
        <f t="shared" si="4"/>
        <v>117.60345694330059</v>
      </c>
      <c r="I22" s="113">
        <f t="shared" si="0"/>
        <v>123863.8</v>
      </c>
      <c r="J22" s="113">
        <f t="shared" si="1"/>
        <v>162618</v>
      </c>
      <c r="K22" s="113">
        <f t="shared" si="2"/>
        <v>131.28775316113342</v>
      </c>
    </row>
    <row r="23" spans="1:11" ht="18" customHeight="1">
      <c r="A23" s="38">
        <v>18</v>
      </c>
      <c r="B23" s="39" t="s">
        <v>26</v>
      </c>
      <c r="C23" s="112">
        <v>68696.800000000003</v>
      </c>
      <c r="D23" s="112">
        <v>99043.4</v>
      </c>
      <c r="E23" s="112">
        <f t="shared" si="3"/>
        <v>144.17469227096458</v>
      </c>
      <c r="F23" s="112">
        <v>1250</v>
      </c>
      <c r="G23" s="112">
        <v>3983.9</v>
      </c>
      <c r="H23" s="112">
        <f t="shared" si="4"/>
        <v>318.71199999999999</v>
      </c>
      <c r="I23" s="113">
        <f t="shared" si="0"/>
        <v>69946.8</v>
      </c>
      <c r="J23" s="113">
        <f t="shared" si="1"/>
        <v>103027.29999999999</v>
      </c>
      <c r="K23" s="113">
        <f t="shared" si="2"/>
        <v>147.29380043118482</v>
      </c>
    </row>
    <row r="24" spans="1:11" ht="18" customHeight="1">
      <c r="A24" s="38">
        <v>19</v>
      </c>
      <c r="B24" s="39" t="s">
        <v>27</v>
      </c>
      <c r="C24" s="112">
        <v>64221.3</v>
      </c>
      <c r="D24" s="112">
        <v>99011.6</v>
      </c>
      <c r="E24" s="112">
        <f t="shared" si="3"/>
        <v>154.17252531480989</v>
      </c>
      <c r="F24" s="112">
        <v>2550</v>
      </c>
      <c r="G24" s="112">
        <v>16183.7</v>
      </c>
      <c r="H24" s="112">
        <f t="shared" si="4"/>
        <v>634.6549019607844</v>
      </c>
      <c r="I24" s="113">
        <f t="shared" si="0"/>
        <v>66771.3</v>
      </c>
      <c r="J24" s="113">
        <f t="shared" si="1"/>
        <v>115195.3</v>
      </c>
      <c r="K24" s="113">
        <f t="shared" si="2"/>
        <v>172.52217644407102</v>
      </c>
    </row>
    <row r="25" spans="1:11" ht="18" customHeight="1">
      <c r="A25" s="38">
        <v>20</v>
      </c>
      <c r="B25" s="39" t="s">
        <v>17</v>
      </c>
      <c r="C25" s="112">
        <v>135951.9</v>
      </c>
      <c r="D25" s="112">
        <v>178732.2</v>
      </c>
      <c r="E25" s="112">
        <f t="shared" si="3"/>
        <v>131.4672321607863</v>
      </c>
      <c r="F25" s="112">
        <v>22900</v>
      </c>
      <c r="G25" s="112">
        <v>53935.6</v>
      </c>
      <c r="H25" s="112">
        <f t="shared" si="4"/>
        <v>235.52663755458516</v>
      </c>
      <c r="I25" s="113">
        <f t="shared" si="0"/>
        <v>158851.9</v>
      </c>
      <c r="J25" s="113">
        <f t="shared" si="1"/>
        <v>232667.80000000002</v>
      </c>
      <c r="K25" s="113">
        <f t="shared" si="2"/>
        <v>146.46837714877822</v>
      </c>
    </row>
    <row r="26" spans="1:11" ht="18" customHeight="1">
      <c r="A26" s="38">
        <v>21</v>
      </c>
      <c r="B26" s="39" t="s">
        <v>28</v>
      </c>
      <c r="C26" s="112">
        <v>91002</v>
      </c>
      <c r="D26" s="112">
        <v>92154.8</v>
      </c>
      <c r="E26" s="112">
        <f t="shared" si="3"/>
        <v>101.26678534537703</v>
      </c>
      <c r="F26" s="112">
        <v>2240</v>
      </c>
      <c r="G26" s="112">
        <v>3946.4</v>
      </c>
      <c r="H26" s="112">
        <f t="shared" si="4"/>
        <v>176.17857142857142</v>
      </c>
      <c r="I26" s="113">
        <f t="shared" si="0"/>
        <v>93242</v>
      </c>
      <c r="J26" s="113">
        <f t="shared" si="1"/>
        <v>96101.2</v>
      </c>
      <c r="K26" s="113">
        <f t="shared" si="2"/>
        <v>103.06642929152099</v>
      </c>
    </row>
    <row r="27" spans="1:11" ht="18" customHeight="1">
      <c r="A27" s="38">
        <v>22</v>
      </c>
      <c r="B27" s="39" t="s">
        <v>99</v>
      </c>
      <c r="C27" s="112">
        <v>56451.1</v>
      </c>
      <c r="D27" s="112">
        <v>73029.7</v>
      </c>
      <c r="E27" s="112">
        <f t="shared" si="3"/>
        <v>129.36807254420197</v>
      </c>
      <c r="F27" s="112">
        <v>950</v>
      </c>
      <c r="G27" s="112">
        <v>3441.1</v>
      </c>
      <c r="H27" s="112">
        <f t="shared" si="4"/>
        <v>362.22105263157897</v>
      </c>
      <c r="I27" s="113">
        <f t="shared" si="0"/>
        <v>57401.1</v>
      </c>
      <c r="J27" s="113">
        <f t="shared" si="1"/>
        <v>76470.8</v>
      </c>
      <c r="K27" s="113">
        <f t="shared" si="2"/>
        <v>133.22183721217885</v>
      </c>
    </row>
    <row r="28" spans="1:11" ht="18" customHeight="1">
      <c r="A28" s="38">
        <v>23</v>
      </c>
      <c r="B28" s="39" t="s">
        <v>30</v>
      </c>
      <c r="C28" s="112">
        <v>105878.2</v>
      </c>
      <c r="D28" s="112">
        <v>120586.5</v>
      </c>
      <c r="E28" s="112">
        <f t="shared" si="3"/>
        <v>113.89171708623682</v>
      </c>
      <c r="F28" s="112">
        <v>7350</v>
      </c>
      <c r="G28" s="112">
        <v>14622.6</v>
      </c>
      <c r="H28" s="112">
        <f t="shared" si="4"/>
        <v>198.9469387755102</v>
      </c>
      <c r="I28" s="113">
        <f t="shared" si="0"/>
        <v>113228.2</v>
      </c>
      <c r="J28" s="113">
        <f t="shared" si="1"/>
        <v>135209.1</v>
      </c>
      <c r="K28" s="113">
        <f t="shared" si="2"/>
        <v>119.41292010294255</v>
      </c>
    </row>
    <row r="29" spans="1:11" ht="18" customHeight="1">
      <c r="A29" s="38">
        <v>24</v>
      </c>
      <c r="B29" s="39" t="s">
        <v>31</v>
      </c>
      <c r="C29" s="112">
        <v>329126</v>
      </c>
      <c r="D29" s="112">
        <v>320771.7</v>
      </c>
      <c r="E29" s="112">
        <f t="shared" si="3"/>
        <v>97.461671214063912</v>
      </c>
      <c r="F29" s="112">
        <v>0</v>
      </c>
      <c r="G29" s="112">
        <v>0</v>
      </c>
      <c r="H29" s="112" t="e">
        <f t="shared" si="4"/>
        <v>#DIV/0!</v>
      </c>
      <c r="I29" s="113">
        <f t="shared" si="0"/>
        <v>329126</v>
      </c>
      <c r="J29" s="113">
        <f t="shared" si="1"/>
        <v>320771.7</v>
      </c>
      <c r="K29" s="113">
        <f t="shared" si="2"/>
        <v>97.461671214063912</v>
      </c>
    </row>
    <row r="30" spans="1:11" ht="18" customHeight="1">
      <c r="A30" s="38">
        <v>25</v>
      </c>
      <c r="B30" s="39" t="s">
        <v>143</v>
      </c>
      <c r="C30" s="112">
        <v>2757664.9</v>
      </c>
      <c r="D30" s="112">
        <v>2597003.9</v>
      </c>
      <c r="E30" s="112">
        <f t="shared" si="3"/>
        <v>94.174020200931594</v>
      </c>
      <c r="F30" s="112">
        <v>967420.7</v>
      </c>
      <c r="G30" s="112">
        <v>814734.7</v>
      </c>
      <c r="H30" s="112">
        <f t="shared" si="4"/>
        <v>84.217207673972666</v>
      </c>
      <c r="I30" s="113">
        <f t="shared" si="0"/>
        <v>3725085.5999999996</v>
      </c>
      <c r="J30" s="113">
        <f t="shared" si="1"/>
        <v>3411738.5999999996</v>
      </c>
      <c r="K30" s="113">
        <f t="shared" si="2"/>
        <v>91.588193302188813</v>
      </c>
    </row>
    <row r="31" spans="1:11" ht="18" customHeight="1" thickBot="1">
      <c r="A31" s="170" t="s">
        <v>85</v>
      </c>
      <c r="B31" s="170"/>
      <c r="C31" s="136">
        <f>SUM(C6:C30)</f>
        <v>5110166.4000000004</v>
      </c>
      <c r="D31" s="136">
        <f>SUM(D6:D30)</f>
        <v>5589902.9000000004</v>
      </c>
      <c r="E31" s="136">
        <f t="shared" si="3"/>
        <v>109.38788412056407</v>
      </c>
      <c r="F31" s="136">
        <f>SUM(F6:F30)</f>
        <v>1114162.8999999999</v>
      </c>
      <c r="G31" s="136">
        <f>SUM(G6:G30)</f>
        <v>1073770.5999999999</v>
      </c>
      <c r="H31" s="136">
        <f t="shared" si="4"/>
        <v>96.374650421406059</v>
      </c>
      <c r="I31" s="137">
        <f t="shared" si="0"/>
        <v>6224329.3000000007</v>
      </c>
      <c r="J31" s="137">
        <f t="shared" si="1"/>
        <v>6663673.5</v>
      </c>
      <c r="K31" s="137">
        <f t="shared" si="2"/>
        <v>107.05849865623271</v>
      </c>
    </row>
    <row r="32" spans="1:11">
      <c r="A32" s="40"/>
      <c r="B32" s="41"/>
      <c r="C32" s="2"/>
      <c r="D32" s="2"/>
      <c r="E32" s="2"/>
      <c r="F32" s="2"/>
      <c r="G32" s="2"/>
      <c r="H32" s="2"/>
      <c r="I32" s="41"/>
      <c r="J32" s="41"/>
      <c r="K32" s="41"/>
    </row>
    <row r="33" spans="1:11">
      <c r="A33" s="40"/>
      <c r="B33" s="41"/>
      <c r="C33" s="2"/>
      <c r="D33" s="2"/>
      <c r="E33" s="2"/>
      <c r="F33" s="2"/>
      <c r="G33" s="2"/>
      <c r="H33" s="2"/>
      <c r="I33" s="41"/>
      <c r="J33" s="41"/>
      <c r="K33" s="41"/>
    </row>
    <row r="34" spans="1:11">
      <c r="A34" s="40"/>
      <c r="B34" s="41"/>
      <c r="C34" s="2"/>
      <c r="D34" s="2"/>
      <c r="E34" s="2"/>
      <c r="F34" s="2"/>
      <c r="G34" s="2"/>
      <c r="H34" s="2"/>
      <c r="I34" s="41"/>
      <c r="J34" s="41"/>
      <c r="K34" s="41"/>
    </row>
    <row r="35" spans="1:11">
      <c r="A35" s="40"/>
      <c r="B35" s="41"/>
      <c r="C35" s="2"/>
      <c r="D35" s="2"/>
      <c r="E35" s="2"/>
      <c r="F35" s="2"/>
      <c r="G35" s="2"/>
      <c r="H35" s="2"/>
      <c r="I35" s="41"/>
      <c r="J35" s="41"/>
      <c r="K35" s="41"/>
    </row>
    <row r="36" spans="1:11">
      <c r="A36" s="40"/>
      <c r="B36" s="41"/>
      <c r="C36" s="2"/>
      <c r="D36" s="2"/>
      <c r="E36" s="2"/>
      <c r="F36" s="2"/>
      <c r="G36" s="2"/>
      <c r="H36" s="2"/>
      <c r="I36" s="41"/>
      <c r="J36" s="41"/>
      <c r="K36" s="41"/>
    </row>
    <row r="37" spans="1:11">
      <c r="A37" s="40"/>
      <c r="B37" s="41"/>
      <c r="C37" s="41"/>
      <c r="D37" s="41"/>
      <c r="E37" s="41"/>
      <c r="F37" s="2"/>
      <c r="G37" s="2"/>
      <c r="H37" s="41"/>
      <c r="I37" s="41"/>
      <c r="J37" s="41"/>
      <c r="K37" s="41"/>
    </row>
    <row r="38" spans="1:11">
      <c r="A38" s="40"/>
      <c r="B38" s="41"/>
      <c r="C38" s="41"/>
      <c r="D38" s="41"/>
      <c r="E38" s="41"/>
      <c r="F38" s="2"/>
      <c r="G38" s="2"/>
      <c r="H38" s="41"/>
      <c r="I38" s="41"/>
      <c r="J38" s="41"/>
      <c r="K38" s="41"/>
    </row>
    <row r="39" spans="1:11">
      <c r="A39" s="40"/>
      <c r="B39" s="41"/>
      <c r="C39" s="41"/>
      <c r="D39" s="41"/>
      <c r="E39" s="41"/>
      <c r="F39" s="2"/>
      <c r="G39" s="2"/>
      <c r="H39" s="41"/>
      <c r="I39" s="41"/>
      <c r="J39" s="41"/>
      <c r="K39" s="41"/>
    </row>
    <row r="40" spans="1:11">
      <c r="A40" s="40"/>
      <c r="B40" s="41"/>
      <c r="C40" s="41"/>
      <c r="D40" s="41"/>
      <c r="E40" s="41"/>
      <c r="F40" s="2"/>
      <c r="G40" s="2"/>
      <c r="H40" s="41"/>
      <c r="I40" s="41"/>
      <c r="J40" s="41"/>
      <c r="K40" s="41"/>
    </row>
  </sheetData>
  <mergeCells count="7">
    <mergeCell ref="A31:B31"/>
    <mergeCell ref="A1:K1"/>
    <mergeCell ref="I4:K4"/>
    <mergeCell ref="A4:A5"/>
    <mergeCell ref="B4:B5"/>
    <mergeCell ref="C4:E4"/>
    <mergeCell ref="F4:H4"/>
  </mergeCells>
  <phoneticPr fontId="0" type="noConversion"/>
  <printOptions horizontalCentered="1"/>
  <pageMargins left="1.0900000000000001" right="0.75" top="0.72" bottom="0.22" header="0.5" footer="0.22"/>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dimension ref="A2:CJ37"/>
  <sheetViews>
    <sheetView workbookViewId="0">
      <selection activeCell="CN29" sqref="CN29"/>
    </sheetView>
  </sheetViews>
  <sheetFormatPr defaultRowHeight="12"/>
  <cols>
    <col min="1" max="1" width="16" style="3" customWidth="1"/>
    <col min="2" max="3" width="8.5703125" style="3" customWidth="1"/>
    <col min="4" max="5" width="9.28515625" style="3" customWidth="1"/>
    <col min="6" max="6" width="8.42578125" style="3" bestFit="1" customWidth="1"/>
    <col min="7" max="7" width="7.7109375" style="3" customWidth="1"/>
    <col min="8" max="8" width="7.42578125" style="3" bestFit="1" customWidth="1"/>
    <col min="9" max="9" width="7.5703125" style="3" customWidth="1"/>
    <col min="10" max="10" width="8.7109375" style="3" customWidth="1"/>
    <col min="11" max="11" width="8.140625" style="3" customWidth="1"/>
    <col min="12" max="12" width="7.85546875" style="3" customWidth="1"/>
    <col min="13" max="14" width="7.28515625" style="3" customWidth="1"/>
    <col min="15" max="15" width="8" style="3" customWidth="1"/>
    <col min="16" max="16" width="7.85546875" style="3" customWidth="1"/>
    <col min="17" max="17" width="8" style="3" customWidth="1"/>
    <col min="18" max="18" width="7" style="3" customWidth="1"/>
    <col min="19" max="19" width="7.85546875" style="3" customWidth="1"/>
    <col min="20" max="20" width="9.140625" style="3"/>
    <col min="21" max="88" width="0" style="3" hidden="1" customWidth="1"/>
    <col min="89" max="16384" width="9.140625" style="3"/>
  </cols>
  <sheetData>
    <row r="2" spans="1:88">
      <c r="A2" s="167" t="s">
        <v>185</v>
      </c>
      <c r="B2" s="167"/>
      <c r="C2" s="167"/>
      <c r="D2" s="167"/>
      <c r="E2" s="167"/>
      <c r="F2" s="167"/>
      <c r="G2" s="167"/>
      <c r="H2" s="167"/>
      <c r="I2" s="167"/>
      <c r="J2" s="167"/>
      <c r="K2" s="167"/>
      <c r="L2" s="167"/>
      <c r="M2" s="167"/>
      <c r="N2" s="167"/>
      <c r="O2" s="167"/>
      <c r="P2" s="167"/>
      <c r="Q2" s="4"/>
      <c r="R2" s="4"/>
      <c r="S2" s="4"/>
    </row>
    <row r="3" spans="1:88">
      <c r="A3" s="5"/>
      <c r="B3" s="5"/>
      <c r="C3" s="5"/>
      <c r="D3" s="17"/>
      <c r="E3" s="17"/>
      <c r="F3" s="5"/>
      <c r="G3" s="5"/>
      <c r="H3" s="4"/>
      <c r="I3" s="4"/>
      <c r="J3" s="174" t="s">
        <v>177</v>
      </c>
      <c r="K3" s="174"/>
      <c r="L3" s="174"/>
      <c r="M3" s="174"/>
      <c r="N3" s="174"/>
      <c r="O3" s="174"/>
      <c r="P3" s="174"/>
      <c r="Q3" s="174"/>
      <c r="R3" s="174"/>
      <c r="S3" s="174"/>
      <c r="T3" s="174"/>
    </row>
    <row r="4" spans="1:88" ht="13.5" customHeight="1">
      <c r="A4" s="173" t="s">
        <v>131</v>
      </c>
      <c r="B4" s="165" t="s">
        <v>89</v>
      </c>
      <c r="C4" s="165"/>
      <c r="D4" s="165" t="s">
        <v>90</v>
      </c>
      <c r="E4" s="165"/>
      <c r="F4" s="165" t="s">
        <v>91</v>
      </c>
      <c r="G4" s="165"/>
      <c r="H4" s="165"/>
      <c r="I4" s="165"/>
      <c r="J4" s="165"/>
      <c r="K4" s="165"/>
      <c r="L4" s="165"/>
      <c r="M4" s="165"/>
      <c r="N4" s="165"/>
      <c r="O4" s="165"/>
      <c r="P4" s="165"/>
      <c r="Q4" s="165"/>
      <c r="R4" s="165"/>
      <c r="S4" s="165"/>
      <c r="T4" s="138"/>
    </row>
    <row r="5" spans="1:88" ht="13.5" customHeight="1">
      <c r="A5" s="173"/>
      <c r="B5" s="118"/>
      <c r="C5" s="118"/>
      <c r="D5" s="118"/>
      <c r="E5" s="118"/>
      <c r="F5" s="121"/>
      <c r="G5" s="121"/>
      <c r="H5" s="121"/>
      <c r="I5" s="121"/>
      <c r="J5" s="121"/>
      <c r="K5" s="121"/>
      <c r="L5" s="121"/>
      <c r="M5" s="121"/>
      <c r="N5" s="121"/>
      <c r="O5" s="121"/>
      <c r="P5" s="166"/>
      <c r="Q5" s="166"/>
      <c r="R5" s="166"/>
      <c r="S5" s="166"/>
      <c r="T5" s="140"/>
    </row>
    <row r="6" spans="1:88" ht="50.25" customHeight="1">
      <c r="A6" s="173"/>
      <c r="B6" s="118">
        <v>2013</v>
      </c>
      <c r="C6" s="118">
        <v>2014</v>
      </c>
      <c r="D6" s="118">
        <v>2013</v>
      </c>
      <c r="E6" s="118">
        <v>2014</v>
      </c>
      <c r="F6" s="118" t="s">
        <v>76</v>
      </c>
      <c r="G6" s="118" t="s">
        <v>77</v>
      </c>
      <c r="H6" s="118" t="s">
        <v>78</v>
      </c>
      <c r="I6" s="118" t="s">
        <v>79</v>
      </c>
      <c r="J6" s="118" t="s">
        <v>80</v>
      </c>
      <c r="K6" s="118" t="s">
        <v>87</v>
      </c>
      <c r="L6" s="139" t="s">
        <v>124</v>
      </c>
      <c r="M6" s="139" t="s">
        <v>81</v>
      </c>
      <c r="N6" s="120" t="s">
        <v>121</v>
      </c>
      <c r="O6" s="118" t="s">
        <v>82</v>
      </c>
      <c r="P6" s="118" t="s">
        <v>83</v>
      </c>
      <c r="Q6" s="139" t="s">
        <v>88</v>
      </c>
      <c r="R6" s="139" t="s">
        <v>154</v>
      </c>
      <c r="S6" s="139" t="s">
        <v>84</v>
      </c>
      <c r="T6" s="139" t="s">
        <v>152</v>
      </c>
      <c r="W6" s="18" t="s">
        <v>76</v>
      </c>
      <c r="X6" s="18" t="s">
        <v>77</v>
      </c>
      <c r="Y6" s="18" t="s">
        <v>78</v>
      </c>
      <c r="Z6" s="18" t="s">
        <v>79</v>
      </c>
      <c r="AA6" s="18" t="s">
        <v>80</v>
      </c>
      <c r="AB6" s="18" t="s">
        <v>87</v>
      </c>
      <c r="AC6" s="20" t="s">
        <v>124</v>
      </c>
      <c r="AD6" s="20" t="s">
        <v>81</v>
      </c>
      <c r="AE6" s="19" t="s">
        <v>121</v>
      </c>
      <c r="AF6" s="18" t="s">
        <v>82</v>
      </c>
      <c r="AG6" s="18" t="s">
        <v>83</v>
      </c>
      <c r="AH6" s="20" t="s">
        <v>88</v>
      </c>
      <c r="AI6" s="20" t="s">
        <v>121</v>
      </c>
      <c r="AJ6" s="21" t="s">
        <v>84</v>
      </c>
      <c r="AL6" s="3" t="s">
        <v>150</v>
      </c>
      <c r="AM6" s="18" t="s">
        <v>76</v>
      </c>
      <c r="AN6" s="18" t="s">
        <v>77</v>
      </c>
      <c r="AO6" s="18" t="s">
        <v>78</v>
      </c>
      <c r="AP6" s="18" t="s">
        <v>79</v>
      </c>
      <c r="AQ6" s="18" t="s">
        <v>80</v>
      </c>
      <c r="AR6" s="18" t="s">
        <v>87</v>
      </c>
      <c r="AS6" s="20" t="s">
        <v>124</v>
      </c>
      <c r="AT6" s="20" t="s">
        <v>81</v>
      </c>
      <c r="AU6" s="19" t="s">
        <v>121</v>
      </c>
      <c r="AV6" s="18" t="s">
        <v>82</v>
      </c>
      <c r="AW6" s="18" t="s">
        <v>83</v>
      </c>
      <c r="AX6" s="20" t="s">
        <v>88</v>
      </c>
      <c r="AY6" s="20" t="s">
        <v>121</v>
      </c>
      <c r="AZ6" s="21" t="s">
        <v>84</v>
      </c>
      <c r="BB6" s="3" t="s">
        <v>151</v>
      </c>
      <c r="BD6" s="18" t="s">
        <v>76</v>
      </c>
      <c r="BE6" s="18" t="s">
        <v>77</v>
      </c>
      <c r="BF6" s="18" t="s">
        <v>78</v>
      </c>
      <c r="BG6" s="18" t="s">
        <v>79</v>
      </c>
      <c r="BH6" s="18" t="s">
        <v>80</v>
      </c>
      <c r="BI6" s="18" t="s">
        <v>87</v>
      </c>
      <c r="BJ6" s="20" t="s">
        <v>124</v>
      </c>
      <c r="BK6" s="20" t="s">
        <v>81</v>
      </c>
      <c r="BL6" s="19" t="s">
        <v>121</v>
      </c>
      <c r="BM6" s="18" t="s">
        <v>82</v>
      </c>
      <c r="BN6" s="18" t="s">
        <v>83</v>
      </c>
      <c r="BO6" s="20" t="s">
        <v>88</v>
      </c>
      <c r="BP6" s="20" t="s">
        <v>121</v>
      </c>
      <c r="BQ6" s="21" t="s">
        <v>84</v>
      </c>
    </row>
    <row r="7" spans="1:88">
      <c r="A7" s="145">
        <v>1</v>
      </c>
      <c r="B7" s="145">
        <v>2</v>
      </c>
      <c r="C7" s="145">
        <v>3</v>
      </c>
      <c r="D7" s="145">
        <v>4</v>
      </c>
      <c r="E7" s="145">
        <v>5</v>
      </c>
      <c r="F7" s="145">
        <v>6</v>
      </c>
      <c r="G7" s="145">
        <v>7</v>
      </c>
      <c r="H7" s="145">
        <v>8</v>
      </c>
      <c r="I7" s="145">
        <v>9</v>
      </c>
      <c r="J7" s="145">
        <v>10</v>
      </c>
      <c r="K7" s="145">
        <v>11</v>
      </c>
      <c r="L7" s="145">
        <v>12</v>
      </c>
      <c r="M7" s="145">
        <v>13</v>
      </c>
      <c r="N7" s="145">
        <v>14</v>
      </c>
      <c r="O7" s="145">
        <v>15</v>
      </c>
      <c r="P7" s="145">
        <v>16</v>
      </c>
      <c r="Q7" s="145">
        <v>17</v>
      </c>
      <c r="R7" s="145">
        <v>18</v>
      </c>
      <c r="S7" s="145">
        <v>19</v>
      </c>
      <c r="T7" s="145">
        <v>20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row>
    <row r="8" spans="1:88" ht="18.75" customHeight="1">
      <c r="A8" s="14" t="s">
        <v>8</v>
      </c>
      <c r="B8" s="147">
        <v>68172.7</v>
      </c>
      <c r="C8" s="149">
        <v>9435.7000000000007</v>
      </c>
      <c r="D8" s="25">
        <v>6044.6</v>
      </c>
      <c r="E8" s="25">
        <v>17725.099999999999</v>
      </c>
      <c r="F8" s="17">
        <v>5260.9</v>
      </c>
      <c r="G8" s="17">
        <v>186.4</v>
      </c>
      <c r="H8" s="17"/>
      <c r="I8" s="17">
        <v>1080.4000000000001</v>
      </c>
      <c r="J8" s="17">
        <v>4964.1000000000004</v>
      </c>
      <c r="K8" s="17">
        <v>1275.5999999999999</v>
      </c>
      <c r="L8" s="17">
        <v>950</v>
      </c>
      <c r="M8" s="17"/>
      <c r="N8" s="17"/>
      <c r="O8" s="17">
        <v>316.3</v>
      </c>
      <c r="P8" s="17">
        <v>2005.8</v>
      </c>
      <c r="Q8" s="17">
        <v>1034.2</v>
      </c>
      <c r="R8" s="17"/>
      <c r="S8" s="17">
        <v>651.4</v>
      </c>
      <c r="U8" s="3">
        <v>1854.8</v>
      </c>
      <c r="AB8" s="3">
        <v>130</v>
      </c>
      <c r="AD8" s="3">
        <v>107.2</v>
      </c>
      <c r="AH8" s="3">
        <v>1527.3</v>
      </c>
      <c r="AJ8" s="3">
        <v>1486</v>
      </c>
      <c r="AK8" s="3">
        <f t="shared" ref="AK8:AK33" si="0">SUM(W8:AJ8)</f>
        <v>3250.5</v>
      </c>
      <c r="AL8" s="3">
        <v>1287</v>
      </c>
      <c r="AQ8" s="3">
        <v>3212</v>
      </c>
      <c r="AR8" s="3">
        <v>194</v>
      </c>
      <c r="AV8" s="3">
        <v>1337</v>
      </c>
      <c r="AW8" s="3">
        <v>157</v>
      </c>
      <c r="BA8" s="3">
        <f t="shared" ref="BA8:BA32" si="1">SUM(AM8:AZ8)</f>
        <v>4900</v>
      </c>
      <c r="BB8" s="3">
        <f t="shared" ref="BB8:BB32" si="2">SUM(U8,AL8)</f>
        <v>3141.8</v>
      </c>
      <c r="BD8" s="3">
        <f t="shared" ref="BD8:BD32" si="3">SUM(AM8,W8)</f>
        <v>0</v>
      </c>
      <c r="BE8" s="3">
        <f t="shared" ref="BE8:BE32" si="4">SUM(AN8,X8)</f>
        <v>0</v>
      </c>
      <c r="BF8" s="3">
        <f t="shared" ref="BF8:BF32" si="5">SUM(AO8,Y8)</f>
        <v>0</v>
      </c>
      <c r="BG8" s="3">
        <f t="shared" ref="BG8:BG32" si="6">SUM(AP8,Z8)</f>
        <v>0</v>
      </c>
      <c r="BH8" s="3">
        <f t="shared" ref="BH8:BH32" si="7">SUM(AQ8,AA8)</f>
        <v>3212</v>
      </c>
      <c r="BI8" s="3">
        <f t="shared" ref="BI8:BI32" si="8">SUM(AR8,AB8)</f>
        <v>324</v>
      </c>
      <c r="BJ8" s="3">
        <f t="shared" ref="BJ8:BJ32" si="9">SUM(AS8,AC8)</f>
        <v>0</v>
      </c>
      <c r="BK8" s="3">
        <f t="shared" ref="BK8:BK32" si="10">SUM(AT8,AD8)</f>
        <v>107.2</v>
      </c>
      <c r="BL8" s="3">
        <f t="shared" ref="BL8:BL32" si="11">SUM(AU8,AE8)</f>
        <v>0</v>
      </c>
      <c r="BM8" s="3">
        <f t="shared" ref="BM8:BM32" si="12">SUM(AV8,AF8)</f>
        <v>1337</v>
      </c>
      <c r="BN8" s="3">
        <f t="shared" ref="BN8:BN32" si="13">SUM(AW8,AG8)</f>
        <v>157</v>
      </c>
      <c r="BO8" s="3">
        <f t="shared" ref="BO8:BO32" si="14">SUM(AX8,AH8)</f>
        <v>1527.3</v>
      </c>
      <c r="BP8" s="3">
        <f t="shared" ref="BP8:BP32" si="15">SUM(AY8,AI8)</f>
        <v>0</v>
      </c>
      <c r="BQ8" s="3">
        <f t="shared" ref="BQ8:BQ32" si="16">SUM(AZ8,AJ8)</f>
        <v>1486</v>
      </c>
      <c r="BR8" s="3">
        <f t="shared" ref="BR8:BR32" si="17">SUM(BD8:BQ8)</f>
        <v>8150.5</v>
      </c>
    </row>
    <row r="9" spans="1:88" ht="18.75" customHeight="1">
      <c r="A9" s="14" t="s">
        <v>9</v>
      </c>
      <c r="B9" s="24"/>
      <c r="C9" s="24"/>
      <c r="D9" s="25">
        <v>3144.2</v>
      </c>
      <c r="E9" s="25"/>
      <c r="F9" s="17"/>
      <c r="G9" s="17"/>
      <c r="H9" s="17"/>
      <c r="I9" s="17"/>
      <c r="J9" s="17"/>
      <c r="K9" s="17"/>
      <c r="L9" s="17"/>
      <c r="M9" s="17"/>
      <c r="N9" s="17"/>
      <c r="O9" s="17"/>
      <c r="P9" s="17"/>
      <c r="Q9" s="17"/>
      <c r="R9" s="17"/>
      <c r="S9" s="17"/>
      <c r="T9" s="26"/>
      <c r="U9" s="26"/>
      <c r="V9" s="26"/>
      <c r="W9" s="26"/>
      <c r="X9" s="26"/>
      <c r="Y9" s="26"/>
      <c r="Z9" s="26"/>
      <c r="AA9" s="26"/>
      <c r="AB9" s="26"/>
      <c r="AC9" s="26"/>
      <c r="AD9" s="26"/>
      <c r="AK9" s="3">
        <f t="shared" si="0"/>
        <v>0</v>
      </c>
      <c r="BA9" s="3">
        <f t="shared" si="1"/>
        <v>0</v>
      </c>
      <c r="BB9" s="3">
        <f t="shared" si="2"/>
        <v>0</v>
      </c>
      <c r="BD9" s="3">
        <f t="shared" si="3"/>
        <v>0</v>
      </c>
      <c r="BE9" s="3">
        <f t="shared" si="4"/>
        <v>0</v>
      </c>
      <c r="BF9" s="3">
        <f t="shared" si="5"/>
        <v>0</v>
      </c>
      <c r="BG9" s="3">
        <f t="shared" si="6"/>
        <v>0</v>
      </c>
      <c r="BH9" s="3">
        <f t="shared" si="7"/>
        <v>0</v>
      </c>
      <c r="BI9" s="3">
        <f t="shared" si="8"/>
        <v>0</v>
      </c>
      <c r="BJ9" s="3">
        <f t="shared" si="9"/>
        <v>0</v>
      </c>
      <c r="BK9" s="3">
        <f t="shared" si="10"/>
        <v>0</v>
      </c>
      <c r="BL9" s="3">
        <f t="shared" si="11"/>
        <v>0</v>
      </c>
      <c r="BM9" s="3">
        <f t="shared" si="12"/>
        <v>0</v>
      </c>
      <c r="BN9" s="3">
        <f t="shared" si="13"/>
        <v>0</v>
      </c>
      <c r="BO9" s="3">
        <f t="shared" si="14"/>
        <v>0</v>
      </c>
      <c r="BP9" s="3">
        <f t="shared" si="15"/>
        <v>0</v>
      </c>
      <c r="BQ9" s="3">
        <f t="shared" si="16"/>
        <v>0</v>
      </c>
      <c r="BR9" s="3">
        <f t="shared" si="17"/>
        <v>0</v>
      </c>
    </row>
    <row r="10" spans="1:88" ht="18.75" customHeight="1">
      <c r="A10" s="14" t="s">
        <v>10</v>
      </c>
      <c r="B10" s="24">
        <v>524.29999999999995</v>
      </c>
      <c r="C10" s="24">
        <v>50680</v>
      </c>
      <c r="D10" s="25">
        <v>6842.8</v>
      </c>
      <c r="E10" s="25">
        <v>3797</v>
      </c>
      <c r="F10" s="17">
        <v>427.8</v>
      </c>
      <c r="G10" s="17">
        <v>1210.5999999999999</v>
      </c>
      <c r="H10" s="17"/>
      <c r="I10" s="17"/>
      <c r="J10" s="17"/>
      <c r="K10" s="17"/>
      <c r="L10" s="17"/>
      <c r="M10" s="17"/>
      <c r="N10" s="17"/>
      <c r="O10" s="17">
        <v>59.3</v>
      </c>
      <c r="P10" s="17">
        <v>1998.9</v>
      </c>
      <c r="Q10" s="17"/>
      <c r="R10" s="17"/>
      <c r="S10" s="17">
        <v>100.4</v>
      </c>
      <c r="T10" s="26"/>
      <c r="U10" s="26"/>
      <c r="V10" s="26"/>
      <c r="W10" s="26"/>
      <c r="X10" s="26"/>
      <c r="Y10" s="26"/>
      <c r="Z10" s="26"/>
      <c r="AA10" s="26"/>
      <c r="AB10" s="26"/>
      <c r="AC10" s="26"/>
      <c r="AD10" s="26"/>
      <c r="AK10" s="3">
        <f t="shared" si="0"/>
        <v>0</v>
      </c>
      <c r="BA10" s="3">
        <f t="shared" si="1"/>
        <v>0</v>
      </c>
      <c r="BB10" s="3">
        <f t="shared" si="2"/>
        <v>0</v>
      </c>
      <c r="BD10" s="3">
        <f t="shared" si="3"/>
        <v>0</v>
      </c>
      <c r="BE10" s="3">
        <f t="shared" si="4"/>
        <v>0</v>
      </c>
      <c r="BF10" s="3">
        <f t="shared" si="5"/>
        <v>0</v>
      </c>
      <c r="BG10" s="3">
        <f t="shared" si="6"/>
        <v>0</v>
      </c>
      <c r="BH10" s="3">
        <f t="shared" si="7"/>
        <v>0</v>
      </c>
      <c r="BI10" s="3">
        <f t="shared" si="8"/>
        <v>0</v>
      </c>
      <c r="BJ10" s="3">
        <f t="shared" si="9"/>
        <v>0</v>
      </c>
      <c r="BK10" s="3">
        <f t="shared" si="10"/>
        <v>0</v>
      </c>
      <c r="BL10" s="3">
        <f t="shared" si="11"/>
        <v>0</v>
      </c>
      <c r="BM10" s="3">
        <f t="shared" si="12"/>
        <v>0</v>
      </c>
      <c r="BN10" s="3">
        <f t="shared" si="13"/>
        <v>0</v>
      </c>
      <c r="BO10" s="3">
        <f t="shared" si="14"/>
        <v>0</v>
      </c>
      <c r="BP10" s="3">
        <f t="shared" si="15"/>
        <v>0</v>
      </c>
      <c r="BQ10" s="3">
        <f t="shared" si="16"/>
        <v>0</v>
      </c>
      <c r="BR10" s="3">
        <f t="shared" si="17"/>
        <v>0</v>
      </c>
    </row>
    <row r="11" spans="1:88" ht="18.75" customHeight="1">
      <c r="A11" s="14" t="s">
        <v>11</v>
      </c>
      <c r="B11" s="24"/>
      <c r="C11" s="24"/>
      <c r="D11" s="25">
        <v>13789.7</v>
      </c>
      <c r="E11" s="25">
        <v>7515.1</v>
      </c>
      <c r="F11" s="17"/>
      <c r="G11" s="17"/>
      <c r="H11" s="17"/>
      <c r="I11" s="17"/>
      <c r="J11" s="17"/>
      <c r="K11" s="17">
        <v>344.5</v>
      </c>
      <c r="L11" s="17"/>
      <c r="M11" s="17"/>
      <c r="N11" s="17"/>
      <c r="O11" s="17"/>
      <c r="P11" s="17"/>
      <c r="Q11" s="17">
        <v>7170.6</v>
      </c>
      <c r="R11" s="17"/>
      <c r="S11" s="17"/>
      <c r="T11" s="26"/>
      <c r="U11" s="26">
        <v>3227</v>
      </c>
      <c r="V11" s="26"/>
      <c r="W11" s="26"/>
      <c r="X11" s="26"/>
      <c r="Y11" s="26"/>
      <c r="Z11" s="26"/>
      <c r="AA11" s="26"/>
      <c r="AB11" s="26"/>
      <c r="AC11" s="26"/>
      <c r="AD11" s="26"/>
      <c r="AK11" s="3">
        <f t="shared" si="0"/>
        <v>0</v>
      </c>
      <c r="BA11" s="3">
        <f t="shared" si="1"/>
        <v>0</v>
      </c>
      <c r="BB11" s="3">
        <f t="shared" si="2"/>
        <v>3227</v>
      </c>
      <c r="BD11" s="3">
        <f t="shared" si="3"/>
        <v>0</v>
      </c>
      <c r="BE11" s="3">
        <f t="shared" si="4"/>
        <v>0</v>
      </c>
      <c r="BF11" s="3">
        <f t="shared" si="5"/>
        <v>0</v>
      </c>
      <c r="BG11" s="3">
        <f t="shared" si="6"/>
        <v>0</v>
      </c>
      <c r="BH11" s="3">
        <f t="shared" si="7"/>
        <v>0</v>
      </c>
      <c r="BI11" s="3">
        <f t="shared" si="8"/>
        <v>0</v>
      </c>
      <c r="BJ11" s="3">
        <f t="shared" si="9"/>
        <v>0</v>
      </c>
      <c r="BK11" s="3">
        <f t="shared" si="10"/>
        <v>0</v>
      </c>
      <c r="BL11" s="3">
        <f t="shared" si="11"/>
        <v>0</v>
      </c>
      <c r="BM11" s="3">
        <f t="shared" si="12"/>
        <v>0</v>
      </c>
      <c r="BN11" s="3">
        <f t="shared" si="13"/>
        <v>0</v>
      </c>
      <c r="BO11" s="3">
        <f t="shared" si="14"/>
        <v>0</v>
      </c>
      <c r="BP11" s="3">
        <f t="shared" si="15"/>
        <v>0</v>
      </c>
      <c r="BQ11" s="3">
        <f t="shared" si="16"/>
        <v>0</v>
      </c>
      <c r="BR11" s="3">
        <f t="shared" si="17"/>
        <v>0</v>
      </c>
    </row>
    <row r="12" spans="1:88" ht="14.25" customHeight="1">
      <c r="A12" s="14" t="s">
        <v>12</v>
      </c>
      <c r="B12" s="24">
        <v>3659.4</v>
      </c>
      <c r="C12" s="24">
        <v>7895.9</v>
      </c>
      <c r="D12" s="25">
        <v>19274.2</v>
      </c>
      <c r="E12" s="25">
        <v>6181.5</v>
      </c>
      <c r="F12" s="17">
        <v>67.7</v>
      </c>
      <c r="G12" s="17">
        <v>3043.1</v>
      </c>
      <c r="H12" s="17"/>
      <c r="I12" s="17"/>
      <c r="J12" s="17"/>
      <c r="K12" s="17">
        <v>582.70000000000005</v>
      </c>
      <c r="L12" s="17"/>
      <c r="M12" s="17"/>
      <c r="N12" s="17"/>
      <c r="O12" s="17">
        <v>1328</v>
      </c>
      <c r="P12" s="17">
        <v>418.8</v>
      </c>
      <c r="Q12" s="17"/>
      <c r="R12" s="17"/>
      <c r="S12" s="17">
        <v>741.2</v>
      </c>
      <c r="T12" s="26"/>
      <c r="U12" s="26"/>
      <c r="V12" s="26"/>
      <c r="W12" s="26"/>
      <c r="X12" s="26"/>
      <c r="Y12" s="26"/>
      <c r="Z12" s="26"/>
      <c r="AA12" s="26"/>
      <c r="AB12" s="26"/>
      <c r="AC12" s="26"/>
      <c r="AD12" s="26"/>
      <c r="AK12" s="3">
        <f t="shared" si="0"/>
        <v>0</v>
      </c>
      <c r="AL12" s="3">
        <v>4190</v>
      </c>
      <c r="BA12" s="3">
        <f t="shared" si="1"/>
        <v>0</v>
      </c>
      <c r="BB12" s="3">
        <f t="shared" si="2"/>
        <v>4190</v>
      </c>
      <c r="BD12" s="3">
        <f t="shared" si="3"/>
        <v>0</v>
      </c>
      <c r="BE12" s="3">
        <f t="shared" si="4"/>
        <v>0</v>
      </c>
      <c r="BF12" s="3">
        <f t="shared" si="5"/>
        <v>0</v>
      </c>
      <c r="BG12" s="3">
        <f t="shared" si="6"/>
        <v>0</v>
      </c>
      <c r="BH12" s="3">
        <f t="shared" si="7"/>
        <v>0</v>
      </c>
      <c r="BI12" s="3">
        <f t="shared" si="8"/>
        <v>0</v>
      </c>
      <c r="BJ12" s="3">
        <f t="shared" si="9"/>
        <v>0</v>
      </c>
      <c r="BK12" s="3">
        <f t="shared" si="10"/>
        <v>0</v>
      </c>
      <c r="BL12" s="3">
        <f t="shared" si="11"/>
        <v>0</v>
      </c>
      <c r="BM12" s="3">
        <f t="shared" si="12"/>
        <v>0</v>
      </c>
      <c r="BN12" s="3">
        <f t="shared" si="13"/>
        <v>0</v>
      </c>
      <c r="BO12" s="3">
        <f t="shared" si="14"/>
        <v>0</v>
      </c>
      <c r="BP12" s="3">
        <f t="shared" si="15"/>
        <v>0</v>
      </c>
      <c r="BQ12" s="3">
        <f t="shared" si="16"/>
        <v>0</v>
      </c>
      <c r="BR12" s="3">
        <f t="shared" si="17"/>
        <v>0</v>
      </c>
    </row>
    <row r="13" spans="1:88" ht="18.75" customHeight="1">
      <c r="A13" s="14" t="s">
        <v>13</v>
      </c>
      <c r="B13" s="24">
        <v>5100</v>
      </c>
      <c r="C13" s="24">
        <v>9500</v>
      </c>
      <c r="D13" s="25">
        <v>21515.5</v>
      </c>
      <c r="E13" s="25">
        <v>12040.7</v>
      </c>
      <c r="F13" s="17">
        <v>8956.9</v>
      </c>
      <c r="G13" s="17"/>
      <c r="H13" s="17"/>
      <c r="I13" s="17"/>
      <c r="J13" s="17">
        <v>26.9</v>
      </c>
      <c r="K13" s="17"/>
      <c r="L13" s="17"/>
      <c r="M13" s="17"/>
      <c r="N13" s="17"/>
      <c r="O13" s="17">
        <v>2100</v>
      </c>
      <c r="P13" s="17">
        <v>956.9</v>
      </c>
      <c r="Q13" s="17"/>
      <c r="R13" s="17"/>
      <c r="S13" s="17"/>
      <c r="T13" s="26"/>
      <c r="U13" s="26"/>
      <c r="V13" s="26"/>
      <c r="W13" s="26"/>
      <c r="X13" s="26"/>
      <c r="Y13" s="26"/>
      <c r="Z13" s="26"/>
      <c r="AA13" s="26"/>
      <c r="AB13" s="26"/>
      <c r="AC13" s="26"/>
      <c r="AD13" s="26"/>
      <c r="AK13" s="3">
        <f t="shared" si="0"/>
        <v>0</v>
      </c>
      <c r="BA13" s="3">
        <f t="shared" si="1"/>
        <v>0</v>
      </c>
      <c r="BB13" s="3">
        <f t="shared" si="2"/>
        <v>0</v>
      </c>
      <c r="BD13" s="3">
        <f t="shared" si="3"/>
        <v>0</v>
      </c>
      <c r="BE13" s="3">
        <f t="shared" si="4"/>
        <v>0</v>
      </c>
      <c r="BF13" s="3">
        <f t="shared" si="5"/>
        <v>0</v>
      </c>
      <c r="BG13" s="3">
        <f t="shared" si="6"/>
        <v>0</v>
      </c>
      <c r="BH13" s="3">
        <f t="shared" si="7"/>
        <v>0</v>
      </c>
      <c r="BI13" s="3">
        <f t="shared" si="8"/>
        <v>0</v>
      </c>
      <c r="BJ13" s="3">
        <f t="shared" si="9"/>
        <v>0</v>
      </c>
      <c r="BK13" s="3">
        <f t="shared" si="10"/>
        <v>0</v>
      </c>
      <c r="BL13" s="3">
        <f t="shared" si="11"/>
        <v>0</v>
      </c>
      <c r="BM13" s="3">
        <f t="shared" si="12"/>
        <v>0</v>
      </c>
      <c r="BN13" s="3">
        <f t="shared" si="13"/>
        <v>0</v>
      </c>
      <c r="BO13" s="3">
        <f t="shared" si="14"/>
        <v>0</v>
      </c>
      <c r="BP13" s="3">
        <f t="shared" si="15"/>
        <v>0</v>
      </c>
      <c r="BQ13" s="3">
        <f t="shared" si="16"/>
        <v>0</v>
      </c>
      <c r="BR13" s="3">
        <f t="shared" si="17"/>
        <v>0</v>
      </c>
    </row>
    <row r="14" spans="1:88" ht="18.75" customHeight="1">
      <c r="A14" s="14" t="s">
        <v>14</v>
      </c>
      <c r="B14" s="24"/>
      <c r="C14" s="24"/>
      <c r="D14" s="25">
        <v>7490.9</v>
      </c>
      <c r="E14" s="25">
        <v>3090.2</v>
      </c>
      <c r="F14" s="17"/>
      <c r="G14" s="17">
        <v>88.8</v>
      </c>
      <c r="H14" s="17"/>
      <c r="I14" s="17">
        <v>559.20000000000005</v>
      </c>
      <c r="J14" s="17">
        <v>2101.1999999999998</v>
      </c>
      <c r="K14" s="17">
        <v>73.3</v>
      </c>
      <c r="L14" s="17">
        <v>175.5</v>
      </c>
      <c r="M14" s="17"/>
      <c r="N14" s="17"/>
      <c r="O14" s="17"/>
      <c r="P14" s="17"/>
      <c r="Q14" s="17"/>
      <c r="R14" s="17"/>
      <c r="S14" s="17">
        <v>92.2</v>
      </c>
      <c r="T14" s="26"/>
      <c r="U14" s="26"/>
      <c r="V14" s="26"/>
      <c r="W14" s="26"/>
      <c r="X14" s="26"/>
      <c r="Y14" s="26"/>
      <c r="Z14" s="26"/>
      <c r="AA14" s="26"/>
      <c r="AB14" s="26"/>
      <c r="AC14" s="26"/>
      <c r="AD14" s="26"/>
      <c r="AK14" s="3">
        <f t="shared" si="0"/>
        <v>0</v>
      </c>
      <c r="AN14" s="3">
        <v>612.4</v>
      </c>
      <c r="AO14" s="3">
        <v>914.8</v>
      </c>
      <c r="AQ14" s="3">
        <v>3250.5</v>
      </c>
      <c r="BA14" s="3">
        <f t="shared" si="1"/>
        <v>4777.7</v>
      </c>
      <c r="BB14" s="3">
        <f t="shared" si="2"/>
        <v>0</v>
      </c>
      <c r="BD14" s="3">
        <f t="shared" si="3"/>
        <v>0</v>
      </c>
      <c r="BE14" s="3">
        <f t="shared" si="4"/>
        <v>612.4</v>
      </c>
      <c r="BF14" s="3">
        <f t="shared" si="5"/>
        <v>914.8</v>
      </c>
      <c r="BG14" s="3">
        <f t="shared" si="6"/>
        <v>0</v>
      </c>
      <c r="BH14" s="3">
        <f t="shared" si="7"/>
        <v>3250.5</v>
      </c>
      <c r="BI14" s="3">
        <f t="shared" si="8"/>
        <v>0</v>
      </c>
      <c r="BJ14" s="3">
        <f t="shared" si="9"/>
        <v>0</v>
      </c>
      <c r="BK14" s="3">
        <f t="shared" si="10"/>
        <v>0</v>
      </c>
      <c r="BL14" s="3">
        <f t="shared" si="11"/>
        <v>0</v>
      </c>
      <c r="BM14" s="3">
        <f t="shared" si="12"/>
        <v>0</v>
      </c>
      <c r="BN14" s="3">
        <f t="shared" si="13"/>
        <v>0</v>
      </c>
      <c r="BO14" s="3">
        <f t="shared" si="14"/>
        <v>0</v>
      </c>
      <c r="BP14" s="3">
        <f t="shared" si="15"/>
        <v>0</v>
      </c>
      <c r="BQ14" s="3">
        <f t="shared" si="16"/>
        <v>0</v>
      </c>
      <c r="BR14" s="3">
        <f t="shared" si="17"/>
        <v>4777.7</v>
      </c>
    </row>
    <row r="15" spans="1:88" ht="18.75" customHeight="1">
      <c r="A15" s="14" t="s">
        <v>15</v>
      </c>
      <c r="B15" s="24"/>
      <c r="C15" s="24"/>
      <c r="D15" s="25">
        <v>5634.4</v>
      </c>
      <c r="E15" s="25">
        <v>4977.8999999999996</v>
      </c>
      <c r="F15" s="17">
        <v>620.70000000000005</v>
      </c>
      <c r="G15" s="17">
        <v>640.1</v>
      </c>
      <c r="H15" s="17"/>
      <c r="I15" s="17"/>
      <c r="J15" s="17"/>
      <c r="K15" s="17"/>
      <c r="L15" s="17"/>
      <c r="M15" s="17"/>
      <c r="N15" s="17"/>
      <c r="O15" s="17"/>
      <c r="P15" s="17">
        <v>3590.2</v>
      </c>
      <c r="Q15" s="17"/>
      <c r="R15" s="17"/>
      <c r="S15" s="17">
        <v>126.9</v>
      </c>
      <c r="T15" s="26"/>
      <c r="U15" s="26"/>
      <c r="V15" s="26"/>
      <c r="W15" s="26"/>
      <c r="X15" s="26"/>
      <c r="Y15" s="26"/>
      <c r="Z15" s="26"/>
      <c r="AA15" s="26"/>
      <c r="AB15" s="26"/>
      <c r="AC15" s="26"/>
      <c r="AD15" s="26"/>
      <c r="AK15" s="3">
        <f t="shared" si="0"/>
        <v>0</v>
      </c>
      <c r="AM15" s="3">
        <v>450</v>
      </c>
      <c r="BA15" s="3">
        <f t="shared" si="1"/>
        <v>450</v>
      </c>
      <c r="BB15" s="3">
        <f t="shared" si="2"/>
        <v>0</v>
      </c>
      <c r="BD15" s="3">
        <f t="shared" si="3"/>
        <v>450</v>
      </c>
      <c r="BE15" s="3">
        <f t="shared" si="4"/>
        <v>0</v>
      </c>
      <c r="BF15" s="3">
        <f t="shared" si="5"/>
        <v>0</v>
      </c>
      <c r="BG15" s="3">
        <f t="shared" si="6"/>
        <v>0</v>
      </c>
      <c r="BH15" s="3">
        <f t="shared" si="7"/>
        <v>0</v>
      </c>
      <c r="BI15" s="3">
        <f t="shared" si="8"/>
        <v>0</v>
      </c>
      <c r="BJ15" s="3">
        <f t="shared" si="9"/>
        <v>0</v>
      </c>
      <c r="BK15" s="3">
        <f t="shared" si="10"/>
        <v>0</v>
      </c>
      <c r="BL15" s="3">
        <f t="shared" si="11"/>
        <v>0</v>
      </c>
      <c r="BM15" s="3">
        <f t="shared" si="12"/>
        <v>0</v>
      </c>
      <c r="BN15" s="3">
        <f t="shared" si="13"/>
        <v>0</v>
      </c>
      <c r="BO15" s="3">
        <f t="shared" si="14"/>
        <v>0</v>
      </c>
      <c r="BP15" s="3">
        <f t="shared" si="15"/>
        <v>0</v>
      </c>
      <c r="BQ15" s="3">
        <f t="shared" si="16"/>
        <v>0</v>
      </c>
      <c r="BR15" s="3">
        <f t="shared" si="17"/>
        <v>450</v>
      </c>
    </row>
    <row r="16" spans="1:88" ht="18.75" customHeight="1">
      <c r="A16" s="14" t="s">
        <v>16</v>
      </c>
      <c r="B16" s="24">
        <v>39608.800000000003</v>
      </c>
      <c r="C16" s="24">
        <v>11502.6</v>
      </c>
      <c r="D16" s="25">
        <v>6035.9</v>
      </c>
      <c r="E16" s="25">
        <v>5309.5</v>
      </c>
      <c r="F16" s="17">
        <v>2017.7</v>
      </c>
      <c r="G16" s="17">
        <v>272.7</v>
      </c>
      <c r="H16" s="17"/>
      <c r="I16" s="17"/>
      <c r="J16" s="17"/>
      <c r="K16" s="17">
        <v>2572.6</v>
      </c>
      <c r="L16" s="17"/>
      <c r="M16" s="17"/>
      <c r="N16" s="17"/>
      <c r="O16" s="17"/>
      <c r="P16" s="17"/>
      <c r="Q16" s="17">
        <v>30.6</v>
      </c>
      <c r="R16" s="17"/>
      <c r="S16" s="17">
        <v>415.9</v>
      </c>
      <c r="T16" s="26"/>
      <c r="U16" s="26"/>
      <c r="V16" s="26"/>
      <c r="W16" s="26"/>
      <c r="X16" s="26">
        <v>1810</v>
      </c>
      <c r="Y16" s="26"/>
      <c r="Z16" s="26"/>
      <c r="AA16" s="26"/>
      <c r="AB16" s="26"/>
      <c r="AC16" s="26"/>
      <c r="AD16" s="26"/>
      <c r="AH16" s="3">
        <v>203</v>
      </c>
      <c r="AK16" s="3">
        <f t="shared" si="0"/>
        <v>2013</v>
      </c>
      <c r="AQ16" s="3">
        <v>1396.5</v>
      </c>
      <c r="AV16" s="3">
        <v>1752</v>
      </c>
      <c r="AY16" s="3">
        <v>3000</v>
      </c>
      <c r="BA16" s="3">
        <f t="shared" si="1"/>
        <v>6148.5</v>
      </c>
      <c r="BB16" s="3">
        <f t="shared" si="2"/>
        <v>0</v>
      </c>
      <c r="BD16" s="3">
        <f t="shared" si="3"/>
        <v>0</v>
      </c>
      <c r="BE16" s="3">
        <f t="shared" si="4"/>
        <v>1810</v>
      </c>
      <c r="BF16" s="3">
        <f t="shared" si="5"/>
        <v>0</v>
      </c>
      <c r="BG16" s="3">
        <f t="shared" si="6"/>
        <v>0</v>
      </c>
      <c r="BH16" s="3">
        <f t="shared" si="7"/>
        <v>1396.5</v>
      </c>
      <c r="BI16" s="3">
        <f t="shared" si="8"/>
        <v>0</v>
      </c>
      <c r="BJ16" s="3">
        <f t="shared" si="9"/>
        <v>0</v>
      </c>
      <c r="BK16" s="3">
        <f t="shared" si="10"/>
        <v>0</v>
      </c>
      <c r="BL16" s="3">
        <f t="shared" si="11"/>
        <v>0</v>
      </c>
      <c r="BM16" s="3">
        <f t="shared" si="12"/>
        <v>1752</v>
      </c>
      <c r="BN16" s="3">
        <f t="shared" si="13"/>
        <v>0</v>
      </c>
      <c r="BO16" s="3">
        <f t="shared" si="14"/>
        <v>203</v>
      </c>
      <c r="BP16" s="3">
        <f t="shared" si="15"/>
        <v>3000</v>
      </c>
      <c r="BQ16" s="3">
        <f t="shared" si="16"/>
        <v>0</v>
      </c>
      <c r="BR16" s="3">
        <f t="shared" si="17"/>
        <v>8161.5</v>
      </c>
    </row>
    <row r="17" spans="1:70" ht="18.75" customHeight="1">
      <c r="A17" s="14" t="s">
        <v>17</v>
      </c>
      <c r="B17" s="24"/>
      <c r="C17" s="24">
        <v>1370.6</v>
      </c>
      <c r="D17" s="25">
        <v>26096</v>
      </c>
      <c r="E17" s="25">
        <v>10724.9</v>
      </c>
      <c r="F17" s="17">
        <v>1134.9000000000001</v>
      </c>
      <c r="G17" s="17">
        <v>291.5</v>
      </c>
      <c r="H17" s="17"/>
      <c r="I17" s="17">
        <v>183.4</v>
      </c>
      <c r="J17" s="17">
        <v>5400.1</v>
      </c>
      <c r="K17" s="17">
        <v>482.4</v>
      </c>
      <c r="L17" s="17"/>
      <c r="M17" s="17"/>
      <c r="N17" s="17"/>
      <c r="O17" s="17"/>
      <c r="P17" s="17">
        <v>2488.1999999999998</v>
      </c>
      <c r="Q17" s="17">
        <v>345.8</v>
      </c>
      <c r="R17" s="17"/>
      <c r="S17" s="17">
        <v>398.6</v>
      </c>
      <c r="T17" s="26"/>
      <c r="U17" s="26"/>
      <c r="V17" s="26"/>
      <c r="W17" s="26"/>
      <c r="X17" s="26"/>
      <c r="Y17" s="26"/>
      <c r="Z17" s="26"/>
      <c r="AA17" s="26"/>
      <c r="AB17" s="26"/>
      <c r="AC17" s="26"/>
      <c r="AD17" s="26"/>
      <c r="AK17" s="3">
        <f t="shared" si="0"/>
        <v>0</v>
      </c>
      <c r="BA17" s="3">
        <f t="shared" si="1"/>
        <v>0</v>
      </c>
      <c r="BB17" s="3">
        <f t="shared" si="2"/>
        <v>0</v>
      </c>
      <c r="BD17" s="3">
        <f t="shared" si="3"/>
        <v>0</v>
      </c>
      <c r="BE17" s="3">
        <f t="shared" si="4"/>
        <v>0</v>
      </c>
      <c r="BF17" s="3">
        <f t="shared" si="5"/>
        <v>0</v>
      </c>
      <c r="BG17" s="3">
        <f t="shared" si="6"/>
        <v>0</v>
      </c>
      <c r="BH17" s="3">
        <f t="shared" si="7"/>
        <v>0</v>
      </c>
      <c r="BI17" s="3">
        <f t="shared" si="8"/>
        <v>0</v>
      </c>
      <c r="BJ17" s="3">
        <f t="shared" si="9"/>
        <v>0</v>
      </c>
      <c r="BK17" s="3">
        <f t="shared" si="10"/>
        <v>0</v>
      </c>
      <c r="BL17" s="3">
        <f t="shared" si="11"/>
        <v>0</v>
      </c>
      <c r="BM17" s="3">
        <f t="shared" si="12"/>
        <v>0</v>
      </c>
      <c r="BN17" s="3">
        <f t="shared" si="13"/>
        <v>0</v>
      </c>
      <c r="BO17" s="3">
        <f t="shared" si="14"/>
        <v>0</v>
      </c>
      <c r="BP17" s="3">
        <f t="shared" si="15"/>
        <v>0</v>
      </c>
      <c r="BQ17" s="3">
        <f t="shared" si="16"/>
        <v>0</v>
      </c>
      <c r="BR17" s="3">
        <f t="shared" si="17"/>
        <v>0</v>
      </c>
    </row>
    <row r="18" spans="1:70" ht="18.75" customHeight="1">
      <c r="A18" s="14" t="s">
        <v>18</v>
      </c>
      <c r="B18" s="24">
        <v>17243.8</v>
      </c>
      <c r="C18" s="24">
        <v>7538.7</v>
      </c>
      <c r="D18" s="25">
        <v>42174.3</v>
      </c>
      <c r="E18" s="25">
        <v>2037.6</v>
      </c>
      <c r="F18" s="17"/>
      <c r="G18" s="17"/>
      <c r="H18" s="17"/>
      <c r="I18" s="17"/>
      <c r="J18" s="17"/>
      <c r="K18" s="17">
        <v>530</v>
      </c>
      <c r="L18" s="17"/>
      <c r="M18" s="17"/>
      <c r="N18" s="17"/>
      <c r="O18" s="17">
        <v>700</v>
      </c>
      <c r="P18" s="17">
        <v>807.6</v>
      </c>
      <c r="Q18" s="17"/>
      <c r="R18" s="17"/>
      <c r="S18" s="17"/>
      <c r="T18" s="26"/>
      <c r="U18" s="26"/>
      <c r="V18" s="26"/>
      <c r="W18" s="26"/>
      <c r="X18" s="26"/>
      <c r="Y18" s="26"/>
      <c r="Z18" s="26"/>
      <c r="AA18" s="26"/>
      <c r="AB18" s="26"/>
      <c r="AC18" s="26"/>
      <c r="AD18" s="26"/>
      <c r="AK18" s="3">
        <f t="shared" si="0"/>
        <v>0</v>
      </c>
      <c r="BA18" s="3">
        <f t="shared" si="1"/>
        <v>0</v>
      </c>
      <c r="BB18" s="3">
        <f t="shared" si="2"/>
        <v>0</v>
      </c>
      <c r="BD18" s="3">
        <f t="shared" si="3"/>
        <v>0</v>
      </c>
      <c r="BE18" s="3">
        <f t="shared" si="4"/>
        <v>0</v>
      </c>
      <c r="BF18" s="3">
        <f t="shared" si="5"/>
        <v>0</v>
      </c>
      <c r="BG18" s="3">
        <f t="shared" si="6"/>
        <v>0</v>
      </c>
      <c r="BH18" s="3">
        <f t="shared" si="7"/>
        <v>0</v>
      </c>
      <c r="BI18" s="3">
        <f t="shared" si="8"/>
        <v>0</v>
      </c>
      <c r="BJ18" s="3">
        <f t="shared" si="9"/>
        <v>0</v>
      </c>
      <c r="BK18" s="3">
        <f t="shared" si="10"/>
        <v>0</v>
      </c>
      <c r="BL18" s="3">
        <f t="shared" si="11"/>
        <v>0</v>
      </c>
      <c r="BM18" s="3">
        <f t="shared" si="12"/>
        <v>0</v>
      </c>
      <c r="BN18" s="3">
        <f t="shared" si="13"/>
        <v>0</v>
      </c>
      <c r="BO18" s="3">
        <f t="shared" si="14"/>
        <v>0</v>
      </c>
      <c r="BP18" s="3">
        <f t="shared" si="15"/>
        <v>0</v>
      </c>
      <c r="BQ18" s="3">
        <f t="shared" si="16"/>
        <v>0</v>
      </c>
      <c r="BR18" s="3">
        <f t="shared" si="17"/>
        <v>0</v>
      </c>
    </row>
    <row r="19" spans="1:70" ht="18.75" customHeight="1">
      <c r="A19" s="14" t="s">
        <v>19</v>
      </c>
      <c r="B19" s="24"/>
      <c r="C19" s="24">
        <v>3500</v>
      </c>
      <c r="D19" s="25">
        <v>2923.7</v>
      </c>
      <c r="E19" s="25">
        <v>3949.6</v>
      </c>
      <c r="F19" s="17"/>
      <c r="G19" s="17"/>
      <c r="H19" s="17"/>
      <c r="I19" s="17"/>
      <c r="J19" s="17"/>
      <c r="K19" s="17">
        <v>528.70000000000005</v>
      </c>
      <c r="L19" s="17"/>
      <c r="M19" s="17"/>
      <c r="N19" s="17"/>
      <c r="O19" s="17"/>
      <c r="P19" s="17">
        <v>3420.9</v>
      </c>
      <c r="Q19" s="17"/>
      <c r="R19" s="17"/>
      <c r="S19" s="17"/>
      <c r="T19" s="26"/>
      <c r="U19" s="26">
        <v>25</v>
      </c>
      <c r="V19" s="26"/>
      <c r="W19" s="26">
        <v>171.4</v>
      </c>
      <c r="X19" s="26">
        <v>373.1</v>
      </c>
      <c r="Y19" s="26">
        <v>82.9</v>
      </c>
      <c r="Z19" s="26"/>
      <c r="AA19" s="26"/>
      <c r="AB19" s="26">
        <v>898.5</v>
      </c>
      <c r="AC19" s="26">
        <v>46.5</v>
      </c>
      <c r="AD19" s="26">
        <v>64.5</v>
      </c>
      <c r="AF19" s="3">
        <v>35</v>
      </c>
      <c r="AJ19" s="3">
        <v>1146.3</v>
      </c>
      <c r="AK19" s="3">
        <f t="shared" si="0"/>
        <v>2818.2</v>
      </c>
      <c r="BA19" s="3">
        <f t="shared" si="1"/>
        <v>0</v>
      </c>
      <c r="BB19" s="3">
        <f t="shared" si="2"/>
        <v>25</v>
      </c>
      <c r="BD19" s="3">
        <f t="shared" si="3"/>
        <v>171.4</v>
      </c>
      <c r="BE19" s="3">
        <f t="shared" si="4"/>
        <v>373.1</v>
      </c>
      <c r="BF19" s="3">
        <f t="shared" si="5"/>
        <v>82.9</v>
      </c>
      <c r="BG19" s="3">
        <f t="shared" si="6"/>
        <v>0</v>
      </c>
      <c r="BH19" s="3">
        <f t="shared" si="7"/>
        <v>0</v>
      </c>
      <c r="BI19" s="3">
        <f t="shared" si="8"/>
        <v>898.5</v>
      </c>
      <c r="BJ19" s="3">
        <f t="shared" si="9"/>
        <v>46.5</v>
      </c>
      <c r="BK19" s="3">
        <f t="shared" si="10"/>
        <v>64.5</v>
      </c>
      <c r="BL19" s="3">
        <f t="shared" si="11"/>
        <v>0</v>
      </c>
      <c r="BM19" s="3">
        <f t="shared" si="12"/>
        <v>35</v>
      </c>
      <c r="BN19" s="3">
        <f t="shared" si="13"/>
        <v>0</v>
      </c>
      <c r="BO19" s="3">
        <f t="shared" si="14"/>
        <v>0</v>
      </c>
      <c r="BP19" s="3">
        <f t="shared" si="15"/>
        <v>0</v>
      </c>
      <c r="BQ19" s="3">
        <f t="shared" si="16"/>
        <v>1146.3</v>
      </c>
      <c r="BR19" s="3">
        <f t="shared" si="17"/>
        <v>2818.2</v>
      </c>
    </row>
    <row r="20" spans="1:70" ht="18.75" customHeight="1">
      <c r="A20" s="14" t="s">
        <v>20</v>
      </c>
      <c r="B20" s="24">
        <v>5912.7</v>
      </c>
      <c r="C20" s="24"/>
      <c r="D20" s="25">
        <v>17183.5</v>
      </c>
      <c r="E20" s="25">
        <v>99.1</v>
      </c>
      <c r="F20" s="17"/>
      <c r="G20" s="17">
        <v>99.1</v>
      </c>
      <c r="H20" s="17"/>
      <c r="I20" s="17"/>
      <c r="J20" s="17"/>
      <c r="K20" s="17"/>
      <c r="L20" s="17"/>
      <c r="M20" s="17"/>
      <c r="N20" s="17"/>
      <c r="O20" s="17"/>
      <c r="P20" s="17"/>
      <c r="Q20" s="17"/>
      <c r="R20" s="17"/>
      <c r="S20" s="17"/>
      <c r="T20" s="26"/>
      <c r="U20" s="26">
        <v>988.4</v>
      </c>
      <c r="V20" s="26"/>
      <c r="W20" s="26">
        <v>74.7</v>
      </c>
      <c r="X20" s="26">
        <v>579.6</v>
      </c>
      <c r="Y20" s="26"/>
      <c r="Z20" s="26"/>
      <c r="AA20" s="26"/>
      <c r="AB20" s="26"/>
      <c r="AC20" s="26"/>
      <c r="AD20" s="26"/>
      <c r="AJ20" s="3">
        <v>4.8</v>
      </c>
      <c r="AK20" s="3">
        <f t="shared" si="0"/>
        <v>659.1</v>
      </c>
      <c r="AL20" s="3">
        <v>476.3</v>
      </c>
      <c r="BA20" s="3">
        <f t="shared" si="1"/>
        <v>0</v>
      </c>
      <c r="BB20" s="3">
        <f t="shared" si="2"/>
        <v>1464.7</v>
      </c>
      <c r="BD20" s="3">
        <f t="shared" si="3"/>
        <v>74.7</v>
      </c>
      <c r="BE20" s="3">
        <f t="shared" si="4"/>
        <v>579.6</v>
      </c>
      <c r="BF20" s="3">
        <f t="shared" si="5"/>
        <v>0</v>
      </c>
      <c r="BG20" s="3">
        <f t="shared" si="6"/>
        <v>0</v>
      </c>
      <c r="BH20" s="3">
        <f t="shared" si="7"/>
        <v>0</v>
      </c>
      <c r="BI20" s="3">
        <f t="shared" si="8"/>
        <v>0</v>
      </c>
      <c r="BJ20" s="3">
        <f t="shared" si="9"/>
        <v>0</v>
      </c>
      <c r="BK20" s="3">
        <f t="shared" si="10"/>
        <v>0</v>
      </c>
      <c r="BL20" s="3">
        <f t="shared" si="11"/>
        <v>0</v>
      </c>
      <c r="BM20" s="3">
        <f t="shared" si="12"/>
        <v>0</v>
      </c>
      <c r="BN20" s="3">
        <f t="shared" si="13"/>
        <v>0</v>
      </c>
      <c r="BO20" s="3">
        <f t="shared" si="14"/>
        <v>0</v>
      </c>
      <c r="BP20" s="3">
        <f t="shared" si="15"/>
        <v>0</v>
      </c>
      <c r="BQ20" s="3">
        <f t="shared" si="16"/>
        <v>4.8</v>
      </c>
      <c r="BR20" s="3">
        <f t="shared" si="17"/>
        <v>659.1</v>
      </c>
    </row>
    <row r="21" spans="1:70" ht="18.75" customHeight="1">
      <c r="A21" s="14" t="s">
        <v>21</v>
      </c>
      <c r="B21" s="149"/>
      <c r="C21" s="149"/>
      <c r="D21" s="25"/>
      <c r="E21" s="25"/>
      <c r="F21" s="17"/>
      <c r="G21" s="17"/>
      <c r="H21" s="17"/>
      <c r="I21" s="17"/>
      <c r="J21" s="17"/>
      <c r="K21" s="17"/>
      <c r="L21" s="17"/>
      <c r="M21" s="17"/>
      <c r="N21" s="17"/>
      <c r="O21" s="17"/>
      <c r="P21" s="17"/>
      <c r="Q21" s="17"/>
      <c r="R21" s="17"/>
      <c r="S21" s="17"/>
      <c r="T21" s="26"/>
      <c r="U21" s="26">
        <v>728.2</v>
      </c>
      <c r="V21" s="26"/>
      <c r="W21" s="26"/>
      <c r="X21" s="26"/>
      <c r="Y21" s="26"/>
      <c r="Z21" s="26"/>
      <c r="AA21" s="26"/>
      <c r="AB21" s="26"/>
      <c r="AC21" s="26"/>
      <c r="AD21" s="26"/>
      <c r="AK21" s="3">
        <f t="shared" si="0"/>
        <v>0</v>
      </c>
      <c r="AL21" s="3">
        <v>1450.7</v>
      </c>
      <c r="BA21" s="3">
        <f t="shared" si="1"/>
        <v>0</v>
      </c>
      <c r="BB21" s="3">
        <f t="shared" si="2"/>
        <v>2178.9</v>
      </c>
      <c r="BD21" s="3">
        <f t="shared" si="3"/>
        <v>0</v>
      </c>
      <c r="BE21" s="3">
        <f t="shared" si="4"/>
        <v>0</v>
      </c>
      <c r="BF21" s="3">
        <f t="shared" si="5"/>
        <v>0</v>
      </c>
      <c r="BG21" s="3">
        <f t="shared" si="6"/>
        <v>0</v>
      </c>
      <c r="BH21" s="3">
        <f t="shared" si="7"/>
        <v>0</v>
      </c>
      <c r="BI21" s="3">
        <f t="shared" si="8"/>
        <v>0</v>
      </c>
      <c r="BJ21" s="3">
        <f t="shared" si="9"/>
        <v>0</v>
      </c>
      <c r="BK21" s="3">
        <f t="shared" si="10"/>
        <v>0</v>
      </c>
      <c r="BL21" s="3">
        <f t="shared" si="11"/>
        <v>0</v>
      </c>
      <c r="BM21" s="3">
        <f t="shared" si="12"/>
        <v>0</v>
      </c>
      <c r="BN21" s="3">
        <f t="shared" si="13"/>
        <v>0</v>
      </c>
      <c r="BO21" s="3">
        <f t="shared" si="14"/>
        <v>0</v>
      </c>
      <c r="BP21" s="3">
        <f t="shared" si="15"/>
        <v>0</v>
      </c>
      <c r="BQ21" s="3">
        <f t="shared" si="16"/>
        <v>0</v>
      </c>
      <c r="BR21" s="3">
        <f t="shared" si="17"/>
        <v>0</v>
      </c>
    </row>
    <row r="22" spans="1:70" ht="18.75" customHeight="1">
      <c r="A22" s="14" t="s">
        <v>22</v>
      </c>
      <c r="B22" s="149"/>
      <c r="C22" s="149">
        <v>5139.2</v>
      </c>
      <c r="D22" s="25">
        <v>8492.5</v>
      </c>
      <c r="E22" s="25">
        <v>5634.2</v>
      </c>
      <c r="F22" s="17"/>
      <c r="G22" s="17">
        <v>3100.4</v>
      </c>
      <c r="H22" s="17"/>
      <c r="I22" s="17"/>
      <c r="J22" s="17"/>
      <c r="K22" s="17">
        <v>1804.6</v>
      </c>
      <c r="L22" s="17"/>
      <c r="M22" s="17"/>
      <c r="N22" s="17"/>
      <c r="O22" s="17"/>
      <c r="P22" s="17">
        <v>379.2</v>
      </c>
      <c r="Q22" s="17">
        <v>350</v>
      </c>
      <c r="R22" s="17"/>
      <c r="S22" s="17"/>
      <c r="T22" s="26"/>
      <c r="U22" s="26"/>
      <c r="V22" s="26"/>
      <c r="W22" s="26"/>
      <c r="X22" s="26"/>
      <c r="Y22" s="26"/>
      <c r="Z22" s="26"/>
      <c r="AA22" s="26"/>
      <c r="AB22" s="26"/>
      <c r="AC22" s="26">
        <v>524</v>
      </c>
      <c r="AD22" s="26">
        <v>288.5</v>
      </c>
      <c r="AH22" s="3">
        <v>308.2</v>
      </c>
      <c r="AJ22" s="3">
        <v>299.8</v>
      </c>
      <c r="AK22" s="3">
        <f t="shared" si="0"/>
        <v>1420.5</v>
      </c>
      <c r="BA22" s="3">
        <f t="shared" si="1"/>
        <v>0</v>
      </c>
      <c r="BB22" s="3">
        <f t="shared" si="2"/>
        <v>0</v>
      </c>
      <c r="BD22" s="3">
        <f t="shared" si="3"/>
        <v>0</v>
      </c>
      <c r="BE22" s="3">
        <f t="shared" si="4"/>
        <v>0</v>
      </c>
      <c r="BF22" s="3">
        <f t="shared" si="5"/>
        <v>0</v>
      </c>
      <c r="BG22" s="3">
        <f t="shared" si="6"/>
        <v>0</v>
      </c>
      <c r="BH22" s="3">
        <f t="shared" si="7"/>
        <v>0</v>
      </c>
      <c r="BI22" s="3">
        <f t="shared" si="8"/>
        <v>0</v>
      </c>
      <c r="BJ22" s="3">
        <f t="shared" si="9"/>
        <v>524</v>
      </c>
      <c r="BK22" s="3">
        <f t="shared" si="10"/>
        <v>288.5</v>
      </c>
      <c r="BL22" s="3">
        <f t="shared" si="11"/>
        <v>0</v>
      </c>
      <c r="BM22" s="3">
        <f t="shared" si="12"/>
        <v>0</v>
      </c>
      <c r="BN22" s="3">
        <f t="shared" si="13"/>
        <v>0</v>
      </c>
      <c r="BO22" s="3">
        <f t="shared" si="14"/>
        <v>308.2</v>
      </c>
      <c r="BP22" s="3">
        <f t="shared" si="15"/>
        <v>0</v>
      </c>
      <c r="BQ22" s="3">
        <f t="shared" si="16"/>
        <v>299.8</v>
      </c>
      <c r="BR22" s="3">
        <f t="shared" si="17"/>
        <v>1420.5</v>
      </c>
    </row>
    <row r="23" spans="1:70" ht="18.75" customHeight="1">
      <c r="A23" s="14" t="s">
        <v>23</v>
      </c>
      <c r="B23" s="149">
        <v>3380.8</v>
      </c>
      <c r="C23" s="149">
        <v>1569.3</v>
      </c>
      <c r="D23" s="25">
        <v>7413.3</v>
      </c>
      <c r="E23" s="25">
        <v>3774.3</v>
      </c>
      <c r="F23" s="17">
        <v>132.1</v>
      </c>
      <c r="G23" s="17">
        <v>14.8</v>
      </c>
      <c r="H23" s="17"/>
      <c r="I23" s="17"/>
      <c r="J23" s="17"/>
      <c r="K23" s="17"/>
      <c r="L23" s="17">
        <v>140</v>
      </c>
      <c r="M23" s="17">
        <v>8.1999999999999993</v>
      </c>
      <c r="N23" s="17"/>
      <c r="O23" s="17"/>
      <c r="P23" s="17"/>
      <c r="Q23" s="17"/>
      <c r="R23" s="17"/>
      <c r="S23" s="17">
        <v>3479.2</v>
      </c>
      <c r="T23" s="26"/>
      <c r="U23" s="26">
        <v>500</v>
      </c>
      <c r="V23" s="26"/>
      <c r="W23" s="26">
        <v>295</v>
      </c>
      <c r="X23" s="26">
        <v>63</v>
      </c>
      <c r="Y23" s="26">
        <v>14</v>
      </c>
      <c r="Z23" s="26"/>
      <c r="AA23" s="26"/>
      <c r="AB23" s="26">
        <v>26.1</v>
      </c>
      <c r="AC23" s="26"/>
      <c r="AD23" s="26"/>
      <c r="AK23" s="3">
        <f t="shared" si="0"/>
        <v>398.1</v>
      </c>
      <c r="AL23" s="3">
        <v>1171.9000000000001</v>
      </c>
      <c r="AM23" s="3">
        <v>920</v>
      </c>
      <c r="AN23" s="3">
        <v>1200</v>
      </c>
      <c r="AO23" s="3">
        <v>267.39999999999998</v>
      </c>
      <c r="AP23" s="3">
        <v>3500</v>
      </c>
      <c r="AQ23" s="3">
        <v>6035.2</v>
      </c>
      <c r="AR23" s="3">
        <v>865</v>
      </c>
      <c r="AS23" s="3">
        <v>210</v>
      </c>
      <c r="AT23" s="3">
        <v>23.4</v>
      </c>
      <c r="AV23" s="3">
        <v>3170.6</v>
      </c>
      <c r="AW23" s="3">
        <v>771.2</v>
      </c>
      <c r="AX23" s="3">
        <v>100</v>
      </c>
      <c r="AY23" s="3">
        <v>401.3</v>
      </c>
      <c r="BA23" s="3">
        <f t="shared" si="1"/>
        <v>17464.099999999999</v>
      </c>
      <c r="BB23" s="3">
        <f t="shared" si="2"/>
        <v>1671.9</v>
      </c>
      <c r="BD23" s="3">
        <f t="shared" si="3"/>
        <v>1215</v>
      </c>
      <c r="BE23" s="3">
        <f t="shared" si="4"/>
        <v>1263</v>
      </c>
      <c r="BF23" s="3">
        <f t="shared" si="5"/>
        <v>281.39999999999998</v>
      </c>
      <c r="BG23" s="3">
        <f t="shared" si="6"/>
        <v>3500</v>
      </c>
      <c r="BH23" s="3">
        <f t="shared" si="7"/>
        <v>6035.2</v>
      </c>
      <c r="BI23" s="3">
        <f t="shared" si="8"/>
        <v>891.1</v>
      </c>
      <c r="BJ23" s="3">
        <f t="shared" si="9"/>
        <v>210</v>
      </c>
      <c r="BK23" s="3">
        <f t="shared" si="10"/>
        <v>23.4</v>
      </c>
      <c r="BL23" s="3">
        <f t="shared" si="11"/>
        <v>0</v>
      </c>
      <c r="BM23" s="3">
        <f t="shared" si="12"/>
        <v>3170.6</v>
      </c>
      <c r="BN23" s="3">
        <f t="shared" si="13"/>
        <v>771.2</v>
      </c>
      <c r="BO23" s="3">
        <f t="shared" si="14"/>
        <v>100</v>
      </c>
      <c r="BP23" s="3">
        <f t="shared" si="15"/>
        <v>401.3</v>
      </c>
      <c r="BQ23" s="3">
        <f t="shared" si="16"/>
        <v>0</v>
      </c>
      <c r="BR23" s="3">
        <f t="shared" si="17"/>
        <v>17862.199999999997</v>
      </c>
    </row>
    <row r="24" spans="1:70" ht="18.75" customHeight="1">
      <c r="A24" s="14" t="s">
        <v>24</v>
      </c>
      <c r="B24" s="24">
        <v>4102.1000000000004</v>
      </c>
      <c r="C24" s="24">
        <v>5600</v>
      </c>
      <c r="D24" s="25">
        <v>5731.7</v>
      </c>
      <c r="E24" s="25">
        <v>6583.8</v>
      </c>
      <c r="F24" s="17">
        <v>3899.6</v>
      </c>
      <c r="G24" s="17"/>
      <c r="H24" s="17"/>
      <c r="I24" s="17"/>
      <c r="J24" s="17"/>
      <c r="K24" s="17"/>
      <c r="L24" s="17"/>
      <c r="M24" s="17"/>
      <c r="N24" s="17"/>
      <c r="O24" s="17"/>
      <c r="P24" s="17">
        <v>2684.2</v>
      </c>
      <c r="Q24" s="17"/>
      <c r="R24" s="17"/>
      <c r="S24" s="17"/>
      <c r="T24" s="26"/>
      <c r="U24" s="26"/>
      <c r="V24" s="26"/>
      <c r="W24" s="26"/>
      <c r="X24" s="26"/>
      <c r="Y24" s="26"/>
      <c r="Z24" s="26"/>
      <c r="AA24" s="26"/>
      <c r="AB24" s="26"/>
      <c r="AC24" s="26"/>
      <c r="AD24" s="26"/>
      <c r="AK24" s="3">
        <f t="shared" si="0"/>
        <v>0</v>
      </c>
      <c r="AV24" s="3">
        <v>5451.5</v>
      </c>
      <c r="BA24" s="3">
        <f t="shared" si="1"/>
        <v>5451.5</v>
      </c>
      <c r="BB24" s="3">
        <f t="shared" si="2"/>
        <v>0</v>
      </c>
      <c r="BD24" s="3">
        <f t="shared" si="3"/>
        <v>0</v>
      </c>
      <c r="BE24" s="3">
        <f t="shared" si="4"/>
        <v>0</v>
      </c>
      <c r="BF24" s="3">
        <f t="shared" si="5"/>
        <v>0</v>
      </c>
      <c r="BG24" s="3">
        <f t="shared" si="6"/>
        <v>0</v>
      </c>
      <c r="BH24" s="3">
        <f t="shared" si="7"/>
        <v>0</v>
      </c>
      <c r="BI24" s="3">
        <f t="shared" si="8"/>
        <v>0</v>
      </c>
      <c r="BJ24" s="3">
        <f t="shared" si="9"/>
        <v>0</v>
      </c>
      <c r="BK24" s="3">
        <f t="shared" si="10"/>
        <v>0</v>
      </c>
      <c r="BL24" s="3">
        <f t="shared" si="11"/>
        <v>0</v>
      </c>
      <c r="BM24" s="3">
        <f t="shared" si="12"/>
        <v>5451.5</v>
      </c>
      <c r="BN24" s="3">
        <f t="shared" si="13"/>
        <v>0</v>
      </c>
      <c r="BO24" s="3">
        <f t="shared" si="14"/>
        <v>0</v>
      </c>
      <c r="BP24" s="3">
        <f t="shared" si="15"/>
        <v>0</v>
      </c>
      <c r="BQ24" s="3">
        <f t="shared" si="16"/>
        <v>0</v>
      </c>
      <c r="BR24" s="3">
        <f t="shared" si="17"/>
        <v>5451.5</v>
      </c>
    </row>
    <row r="25" spans="1:70" ht="18.75" customHeight="1">
      <c r="A25" s="14" t="s">
        <v>25</v>
      </c>
      <c r="B25" s="24"/>
      <c r="C25" s="24"/>
      <c r="D25" s="25">
        <v>3851.6</v>
      </c>
      <c r="E25" s="25">
        <v>8937.1</v>
      </c>
      <c r="F25" s="17">
        <v>3728.2</v>
      </c>
      <c r="G25" s="17">
        <v>400.4</v>
      </c>
      <c r="H25" s="17"/>
      <c r="I25" s="17">
        <v>900</v>
      </c>
      <c r="J25" s="17"/>
      <c r="K25" s="17">
        <v>388.6</v>
      </c>
      <c r="L25" s="17"/>
      <c r="M25" s="17"/>
      <c r="N25" s="17"/>
      <c r="O25" s="17"/>
      <c r="P25" s="17">
        <v>2288.4</v>
      </c>
      <c r="Q25" s="17">
        <v>358</v>
      </c>
      <c r="R25" s="17"/>
      <c r="S25" s="17">
        <v>873.5</v>
      </c>
      <c r="T25" s="26"/>
      <c r="U25" s="26"/>
      <c r="V25" s="26"/>
      <c r="W25" s="26"/>
      <c r="X25" s="26">
        <v>621.70000000000005</v>
      </c>
      <c r="Y25" s="26">
        <v>162.19999999999999</v>
      </c>
      <c r="Z25" s="26"/>
      <c r="AA25" s="26"/>
      <c r="AB25" s="26"/>
      <c r="AC25" s="26">
        <v>435.5</v>
      </c>
      <c r="AD25" s="26">
        <v>125.9</v>
      </c>
      <c r="AJ25" s="3">
        <v>4242.7</v>
      </c>
      <c r="AK25" s="3">
        <f t="shared" si="0"/>
        <v>5588</v>
      </c>
      <c r="AQ25" s="3">
        <v>383.4</v>
      </c>
      <c r="AR25" s="3">
        <v>1057.2</v>
      </c>
      <c r="AY25" s="3">
        <v>713</v>
      </c>
      <c r="BA25" s="3">
        <f t="shared" si="1"/>
        <v>2153.6</v>
      </c>
      <c r="BB25" s="3">
        <f t="shared" si="2"/>
        <v>0</v>
      </c>
      <c r="BD25" s="3">
        <f t="shared" si="3"/>
        <v>0</v>
      </c>
      <c r="BE25" s="3">
        <f t="shared" si="4"/>
        <v>621.70000000000005</v>
      </c>
      <c r="BF25" s="3">
        <f t="shared" si="5"/>
        <v>162.19999999999999</v>
      </c>
      <c r="BG25" s="3">
        <f t="shared" si="6"/>
        <v>0</v>
      </c>
      <c r="BH25" s="3">
        <f t="shared" si="7"/>
        <v>383.4</v>
      </c>
      <c r="BI25" s="3">
        <f t="shared" si="8"/>
        <v>1057.2</v>
      </c>
      <c r="BJ25" s="3">
        <f t="shared" si="9"/>
        <v>435.5</v>
      </c>
      <c r="BK25" s="3">
        <f t="shared" si="10"/>
        <v>125.9</v>
      </c>
      <c r="BL25" s="3">
        <f t="shared" si="11"/>
        <v>0</v>
      </c>
      <c r="BM25" s="3">
        <f t="shared" si="12"/>
        <v>0</v>
      </c>
      <c r="BN25" s="3">
        <f t="shared" si="13"/>
        <v>0</v>
      </c>
      <c r="BO25" s="3">
        <f t="shared" si="14"/>
        <v>0</v>
      </c>
      <c r="BP25" s="3">
        <f t="shared" si="15"/>
        <v>713</v>
      </c>
      <c r="BQ25" s="3">
        <f t="shared" si="16"/>
        <v>4242.7</v>
      </c>
      <c r="BR25" s="3">
        <f t="shared" si="17"/>
        <v>7741.6</v>
      </c>
    </row>
    <row r="26" spans="1:70" ht="18.75" customHeight="1">
      <c r="A26" s="14" t="s">
        <v>26</v>
      </c>
      <c r="B26" s="24"/>
      <c r="C26" s="24"/>
      <c r="D26" s="25">
        <v>55426.1</v>
      </c>
      <c r="E26" s="25">
        <v>401.8</v>
      </c>
      <c r="F26" s="17">
        <v>361.9</v>
      </c>
      <c r="G26" s="17">
        <v>39.9</v>
      </c>
      <c r="H26" s="17"/>
      <c r="I26" s="17"/>
      <c r="J26" s="17"/>
      <c r="K26" s="17"/>
      <c r="L26" s="17"/>
      <c r="M26" s="17"/>
      <c r="N26" s="17"/>
      <c r="O26" s="17"/>
      <c r="P26" s="17"/>
      <c r="Q26" s="17"/>
      <c r="R26" s="17"/>
      <c r="S26" s="17"/>
      <c r="T26" s="26"/>
      <c r="U26" s="26">
        <v>100</v>
      </c>
      <c r="V26" s="26"/>
      <c r="W26" s="26"/>
      <c r="X26" s="26"/>
      <c r="Y26" s="26"/>
      <c r="Z26" s="26"/>
      <c r="AA26" s="26"/>
      <c r="AB26" s="26"/>
      <c r="AC26" s="26"/>
      <c r="AD26" s="26"/>
      <c r="AK26" s="3">
        <f t="shared" si="0"/>
        <v>0</v>
      </c>
      <c r="AL26" s="3">
        <v>120</v>
      </c>
      <c r="AV26" s="3">
        <v>3500</v>
      </c>
      <c r="AW26" s="3">
        <v>542</v>
      </c>
      <c r="BA26" s="3">
        <f t="shared" si="1"/>
        <v>4042</v>
      </c>
      <c r="BB26" s="3">
        <f t="shared" si="2"/>
        <v>220</v>
      </c>
      <c r="BD26" s="3">
        <f t="shared" si="3"/>
        <v>0</v>
      </c>
      <c r="BE26" s="3">
        <f t="shared" si="4"/>
        <v>0</v>
      </c>
      <c r="BF26" s="3">
        <f t="shared" si="5"/>
        <v>0</v>
      </c>
      <c r="BG26" s="3">
        <f t="shared" si="6"/>
        <v>0</v>
      </c>
      <c r="BH26" s="3">
        <f t="shared" si="7"/>
        <v>0</v>
      </c>
      <c r="BI26" s="3">
        <f t="shared" si="8"/>
        <v>0</v>
      </c>
      <c r="BJ26" s="3">
        <f t="shared" si="9"/>
        <v>0</v>
      </c>
      <c r="BK26" s="3">
        <f t="shared" si="10"/>
        <v>0</v>
      </c>
      <c r="BL26" s="3">
        <f t="shared" si="11"/>
        <v>0</v>
      </c>
      <c r="BM26" s="3">
        <f t="shared" si="12"/>
        <v>3500</v>
      </c>
      <c r="BN26" s="3">
        <f t="shared" si="13"/>
        <v>542</v>
      </c>
      <c r="BO26" s="3">
        <f t="shared" si="14"/>
        <v>0</v>
      </c>
      <c r="BP26" s="3">
        <f t="shared" si="15"/>
        <v>0</v>
      </c>
      <c r="BQ26" s="3">
        <f t="shared" si="16"/>
        <v>0</v>
      </c>
      <c r="BR26" s="3">
        <f t="shared" si="17"/>
        <v>4042</v>
      </c>
    </row>
    <row r="27" spans="1:70" ht="18.75" customHeight="1">
      <c r="A27" s="14" t="s">
        <v>27</v>
      </c>
      <c r="B27" s="24"/>
      <c r="C27" s="24"/>
      <c r="D27" s="25"/>
      <c r="E27" s="25">
        <v>20945</v>
      </c>
      <c r="F27" s="17"/>
      <c r="G27" s="17"/>
      <c r="H27" s="17"/>
      <c r="I27" s="17"/>
      <c r="J27" s="17">
        <v>20945</v>
      </c>
      <c r="K27" s="17"/>
      <c r="L27" s="17"/>
      <c r="M27" s="17"/>
      <c r="N27" s="17"/>
      <c r="O27" s="17"/>
      <c r="P27" s="17"/>
      <c r="Q27" s="17"/>
      <c r="R27" s="17"/>
      <c r="S27" s="17"/>
      <c r="T27" s="26"/>
      <c r="U27" s="26"/>
      <c r="V27" s="26"/>
      <c r="W27" s="26"/>
      <c r="X27" s="26"/>
      <c r="Y27" s="26"/>
      <c r="Z27" s="26"/>
      <c r="AA27" s="26"/>
      <c r="AB27" s="26"/>
      <c r="AC27" s="26"/>
      <c r="AD27" s="26"/>
      <c r="AK27" s="3">
        <f t="shared" si="0"/>
        <v>0</v>
      </c>
      <c r="AL27" s="3">
        <v>2440</v>
      </c>
      <c r="BA27" s="3">
        <f t="shared" si="1"/>
        <v>0</v>
      </c>
      <c r="BB27" s="3">
        <f t="shared" si="2"/>
        <v>2440</v>
      </c>
      <c r="BD27" s="3">
        <f t="shared" si="3"/>
        <v>0</v>
      </c>
      <c r="BE27" s="3">
        <f t="shared" si="4"/>
        <v>0</v>
      </c>
      <c r="BF27" s="3">
        <f t="shared" si="5"/>
        <v>0</v>
      </c>
      <c r="BG27" s="3">
        <f t="shared" si="6"/>
        <v>0</v>
      </c>
      <c r="BH27" s="3">
        <f t="shared" si="7"/>
        <v>0</v>
      </c>
      <c r="BI27" s="3">
        <f t="shared" si="8"/>
        <v>0</v>
      </c>
      <c r="BJ27" s="3">
        <f t="shared" si="9"/>
        <v>0</v>
      </c>
      <c r="BK27" s="3">
        <f t="shared" si="10"/>
        <v>0</v>
      </c>
      <c r="BL27" s="3">
        <f t="shared" si="11"/>
        <v>0</v>
      </c>
      <c r="BM27" s="3">
        <f t="shared" si="12"/>
        <v>0</v>
      </c>
      <c r="BN27" s="3">
        <f t="shared" si="13"/>
        <v>0</v>
      </c>
      <c r="BO27" s="3">
        <f t="shared" si="14"/>
        <v>0</v>
      </c>
      <c r="BP27" s="3">
        <f t="shared" si="15"/>
        <v>0</v>
      </c>
      <c r="BQ27" s="3">
        <f t="shared" si="16"/>
        <v>0</v>
      </c>
      <c r="BR27" s="3">
        <f t="shared" si="17"/>
        <v>0</v>
      </c>
    </row>
    <row r="28" spans="1:70" ht="18.75" customHeight="1">
      <c r="A28" s="14" t="s">
        <v>28</v>
      </c>
      <c r="B28" s="24">
        <v>2855.9</v>
      </c>
      <c r="C28" s="24">
        <v>2855.9</v>
      </c>
      <c r="D28" s="25">
        <v>9334.2999999999993</v>
      </c>
      <c r="E28" s="25">
        <v>4126.8999999999996</v>
      </c>
      <c r="F28" s="17">
        <v>764.4</v>
      </c>
      <c r="G28" s="17">
        <v>753.6</v>
      </c>
      <c r="H28" s="17"/>
      <c r="I28" s="17"/>
      <c r="J28" s="17"/>
      <c r="K28" s="17">
        <v>585.5</v>
      </c>
      <c r="L28" s="17"/>
      <c r="M28" s="17"/>
      <c r="N28" s="17"/>
      <c r="O28" s="17"/>
      <c r="P28" s="17">
        <v>2023.4</v>
      </c>
      <c r="Q28" s="17"/>
      <c r="R28" s="17"/>
      <c r="S28" s="17"/>
      <c r="T28" s="26"/>
      <c r="U28" s="26"/>
      <c r="V28" s="26"/>
      <c r="W28" s="26"/>
      <c r="X28" s="26">
        <v>1107.9000000000001</v>
      </c>
      <c r="Y28" s="26"/>
      <c r="Z28" s="26"/>
      <c r="AA28" s="26"/>
      <c r="AB28" s="26"/>
      <c r="AC28" s="26"/>
      <c r="AD28" s="26"/>
      <c r="AK28" s="3">
        <f t="shared" si="0"/>
        <v>1107.9000000000001</v>
      </c>
      <c r="BA28" s="3">
        <f t="shared" si="1"/>
        <v>0</v>
      </c>
      <c r="BB28" s="3">
        <f t="shared" si="2"/>
        <v>0</v>
      </c>
      <c r="BD28" s="3">
        <f t="shared" si="3"/>
        <v>0</v>
      </c>
      <c r="BE28" s="3">
        <f t="shared" si="4"/>
        <v>1107.9000000000001</v>
      </c>
      <c r="BF28" s="3">
        <f t="shared" si="5"/>
        <v>0</v>
      </c>
      <c r="BG28" s="3">
        <f t="shared" si="6"/>
        <v>0</v>
      </c>
      <c r="BH28" s="3">
        <f t="shared" si="7"/>
        <v>0</v>
      </c>
      <c r="BI28" s="3">
        <f t="shared" si="8"/>
        <v>0</v>
      </c>
      <c r="BJ28" s="3">
        <f t="shared" si="9"/>
        <v>0</v>
      </c>
      <c r="BK28" s="3">
        <f t="shared" si="10"/>
        <v>0</v>
      </c>
      <c r="BL28" s="3">
        <f t="shared" si="11"/>
        <v>0</v>
      </c>
      <c r="BM28" s="3">
        <f t="shared" si="12"/>
        <v>0</v>
      </c>
      <c r="BN28" s="3">
        <f t="shared" si="13"/>
        <v>0</v>
      </c>
      <c r="BO28" s="3">
        <f t="shared" si="14"/>
        <v>0</v>
      </c>
      <c r="BP28" s="3">
        <f t="shared" si="15"/>
        <v>0</v>
      </c>
      <c r="BQ28" s="3">
        <f t="shared" si="16"/>
        <v>0</v>
      </c>
      <c r="BR28" s="3">
        <f t="shared" si="17"/>
        <v>1107.9000000000001</v>
      </c>
    </row>
    <row r="29" spans="1:70" ht="18.75" customHeight="1">
      <c r="A29" s="14" t="s">
        <v>29</v>
      </c>
      <c r="B29" s="24">
        <v>12986</v>
      </c>
      <c r="C29" s="24">
        <v>15300.6</v>
      </c>
      <c r="D29" s="25">
        <v>5530.3</v>
      </c>
      <c r="E29" s="25">
        <v>3546.1</v>
      </c>
      <c r="F29" s="17">
        <v>1042.5999999999999</v>
      </c>
      <c r="G29" s="17">
        <v>976.7</v>
      </c>
      <c r="H29" s="17"/>
      <c r="I29" s="17">
        <v>70.400000000000006</v>
      </c>
      <c r="J29" s="17"/>
      <c r="K29" s="17"/>
      <c r="L29" s="17"/>
      <c r="M29" s="17"/>
      <c r="N29" s="17"/>
      <c r="O29" s="17"/>
      <c r="P29" s="17">
        <v>1456.4</v>
      </c>
      <c r="Q29" s="17"/>
      <c r="R29" s="17"/>
      <c r="S29" s="17"/>
      <c r="T29" s="26"/>
      <c r="U29" s="26">
        <v>311.7</v>
      </c>
      <c r="V29" s="26"/>
      <c r="W29" s="26"/>
      <c r="X29" s="26">
        <v>1623.3</v>
      </c>
      <c r="Y29" s="26"/>
      <c r="Z29" s="26"/>
      <c r="AA29" s="26"/>
      <c r="AB29" s="26"/>
      <c r="AC29" s="26"/>
      <c r="AD29" s="26"/>
      <c r="AJ29" s="3">
        <v>942.8</v>
      </c>
      <c r="AK29" s="3">
        <f t="shared" si="0"/>
        <v>2566.1</v>
      </c>
      <c r="AL29" s="3">
        <v>363.9</v>
      </c>
      <c r="AN29" s="3">
        <v>763.2</v>
      </c>
      <c r="AO29" s="3">
        <v>3.6</v>
      </c>
      <c r="AV29" s="3">
        <v>853.2</v>
      </c>
      <c r="AY29" s="3">
        <v>2637.3</v>
      </c>
      <c r="BA29" s="3">
        <f t="shared" si="1"/>
        <v>4257.3</v>
      </c>
      <c r="BB29" s="3">
        <f t="shared" si="2"/>
        <v>675.59999999999991</v>
      </c>
      <c r="BD29" s="3">
        <f t="shared" si="3"/>
        <v>0</v>
      </c>
      <c r="BE29" s="3">
        <f t="shared" si="4"/>
        <v>2386.5</v>
      </c>
      <c r="BF29" s="3">
        <f t="shared" si="5"/>
        <v>3.6</v>
      </c>
      <c r="BG29" s="3">
        <f t="shared" si="6"/>
        <v>0</v>
      </c>
      <c r="BH29" s="3">
        <f t="shared" si="7"/>
        <v>0</v>
      </c>
      <c r="BI29" s="3">
        <f t="shared" si="8"/>
        <v>0</v>
      </c>
      <c r="BJ29" s="3">
        <f t="shared" si="9"/>
        <v>0</v>
      </c>
      <c r="BK29" s="3">
        <f t="shared" si="10"/>
        <v>0</v>
      </c>
      <c r="BL29" s="3">
        <f t="shared" si="11"/>
        <v>0</v>
      </c>
      <c r="BM29" s="3">
        <f t="shared" si="12"/>
        <v>853.2</v>
      </c>
      <c r="BN29" s="3">
        <f t="shared" si="13"/>
        <v>0</v>
      </c>
      <c r="BO29" s="3">
        <f t="shared" si="14"/>
        <v>0</v>
      </c>
      <c r="BP29" s="3">
        <f t="shared" si="15"/>
        <v>2637.3</v>
      </c>
      <c r="BQ29" s="3">
        <f t="shared" si="16"/>
        <v>942.8</v>
      </c>
      <c r="BR29" s="3">
        <f t="shared" si="17"/>
        <v>6823.4000000000005</v>
      </c>
    </row>
    <row r="30" spans="1:70" ht="18.75" customHeight="1">
      <c r="A30" s="14" t="s">
        <v>30</v>
      </c>
      <c r="B30" s="24"/>
      <c r="C30" s="24"/>
      <c r="D30" s="25"/>
      <c r="E30" s="25"/>
      <c r="F30" s="17"/>
      <c r="G30" s="17"/>
      <c r="H30" s="17"/>
      <c r="I30" s="17"/>
      <c r="J30" s="17"/>
      <c r="K30" s="17"/>
      <c r="L30" s="17"/>
      <c r="M30" s="17"/>
      <c r="N30" s="17"/>
      <c r="O30" s="17"/>
      <c r="P30" s="17"/>
      <c r="Q30" s="17"/>
      <c r="R30" s="17"/>
      <c r="S30" s="17"/>
      <c r="T30" s="26"/>
      <c r="U30" s="26"/>
      <c r="V30" s="26"/>
      <c r="W30" s="26"/>
      <c r="X30" s="26"/>
      <c r="Y30" s="26"/>
      <c r="Z30" s="26"/>
      <c r="AA30" s="26"/>
      <c r="AB30" s="26"/>
      <c r="AC30" s="26"/>
      <c r="AD30" s="26"/>
      <c r="AK30" s="3">
        <f t="shared" si="0"/>
        <v>0</v>
      </c>
      <c r="AL30" s="3">
        <v>201</v>
      </c>
      <c r="AV30" s="3">
        <v>2214.9</v>
      </c>
      <c r="AY30" s="3">
        <v>337</v>
      </c>
      <c r="BA30" s="3">
        <f t="shared" si="1"/>
        <v>2551.9</v>
      </c>
      <c r="BB30" s="3">
        <f t="shared" si="2"/>
        <v>201</v>
      </c>
      <c r="BD30" s="3">
        <f t="shared" si="3"/>
        <v>0</v>
      </c>
      <c r="BE30" s="3">
        <f t="shared" si="4"/>
        <v>0</v>
      </c>
      <c r="BF30" s="3">
        <f t="shared" si="5"/>
        <v>0</v>
      </c>
      <c r="BG30" s="3">
        <f t="shared" si="6"/>
        <v>0</v>
      </c>
      <c r="BH30" s="3">
        <f t="shared" si="7"/>
        <v>0</v>
      </c>
      <c r="BI30" s="3">
        <f t="shared" si="8"/>
        <v>0</v>
      </c>
      <c r="BJ30" s="3">
        <f t="shared" si="9"/>
        <v>0</v>
      </c>
      <c r="BK30" s="3">
        <f t="shared" si="10"/>
        <v>0</v>
      </c>
      <c r="BL30" s="3">
        <f t="shared" si="11"/>
        <v>0</v>
      </c>
      <c r="BM30" s="3">
        <f t="shared" si="12"/>
        <v>2214.9</v>
      </c>
      <c r="BN30" s="3">
        <f t="shared" si="13"/>
        <v>0</v>
      </c>
      <c r="BO30" s="3">
        <f t="shared" si="14"/>
        <v>0</v>
      </c>
      <c r="BP30" s="3">
        <f t="shared" si="15"/>
        <v>337</v>
      </c>
      <c r="BQ30" s="3">
        <f t="shared" si="16"/>
        <v>0</v>
      </c>
      <c r="BR30" s="3">
        <f t="shared" si="17"/>
        <v>2551.9</v>
      </c>
    </row>
    <row r="31" spans="1:70" ht="13.5" customHeight="1">
      <c r="A31" s="14" t="s">
        <v>31</v>
      </c>
      <c r="B31" s="149">
        <v>8865</v>
      </c>
      <c r="C31" s="149">
        <v>22087</v>
      </c>
      <c r="D31" s="25">
        <v>116300.2</v>
      </c>
      <c r="E31" s="25">
        <v>69737.600000000006</v>
      </c>
      <c r="F31" s="17">
        <v>13438.5</v>
      </c>
      <c r="G31" s="17">
        <v>16473.900000000001</v>
      </c>
      <c r="H31" s="17"/>
      <c r="I31" s="17"/>
      <c r="J31" s="17">
        <v>15369.8</v>
      </c>
      <c r="K31" s="17">
        <v>223.7</v>
      </c>
      <c r="L31" s="17">
        <v>51.6</v>
      </c>
      <c r="M31" s="17">
        <v>9.5</v>
      </c>
      <c r="N31" s="17">
        <v>453</v>
      </c>
      <c r="O31" s="17">
        <v>14216.6</v>
      </c>
      <c r="P31" s="17"/>
      <c r="Q31" s="17">
        <v>7882.4</v>
      </c>
      <c r="R31" s="17"/>
      <c r="S31" s="17">
        <v>1618.6</v>
      </c>
      <c r="T31" s="26"/>
      <c r="U31" s="26"/>
      <c r="V31" s="26"/>
      <c r="W31" s="26"/>
      <c r="X31" s="26"/>
      <c r="Y31" s="26"/>
      <c r="Z31" s="26"/>
      <c r="AA31" s="26"/>
      <c r="AB31" s="26"/>
      <c r="AC31" s="26"/>
      <c r="AD31" s="26"/>
      <c r="AK31" s="3">
        <f t="shared" si="0"/>
        <v>0</v>
      </c>
      <c r="AL31" s="3">
        <v>455</v>
      </c>
      <c r="AM31" s="3">
        <v>1296.4000000000001</v>
      </c>
      <c r="AN31" s="3">
        <v>3974.4</v>
      </c>
      <c r="AQ31" s="3">
        <v>7548.6</v>
      </c>
      <c r="AU31" s="3">
        <v>2332.1999999999998</v>
      </c>
      <c r="AV31" s="3">
        <v>1075.3</v>
      </c>
      <c r="BA31" s="3">
        <f t="shared" si="1"/>
        <v>16226.900000000001</v>
      </c>
      <c r="BB31" s="3">
        <f t="shared" si="2"/>
        <v>455</v>
      </c>
      <c r="BD31" s="3">
        <f t="shared" si="3"/>
        <v>1296.4000000000001</v>
      </c>
      <c r="BE31" s="3">
        <f t="shared" si="4"/>
        <v>3974.4</v>
      </c>
      <c r="BF31" s="3">
        <f t="shared" si="5"/>
        <v>0</v>
      </c>
      <c r="BG31" s="3">
        <f t="shared" si="6"/>
        <v>0</v>
      </c>
      <c r="BH31" s="3">
        <f t="shared" si="7"/>
        <v>7548.6</v>
      </c>
      <c r="BI31" s="3">
        <f t="shared" si="8"/>
        <v>0</v>
      </c>
      <c r="BJ31" s="3">
        <f t="shared" si="9"/>
        <v>0</v>
      </c>
      <c r="BK31" s="3">
        <f t="shared" si="10"/>
        <v>0</v>
      </c>
      <c r="BL31" s="3">
        <f t="shared" si="11"/>
        <v>2332.1999999999998</v>
      </c>
      <c r="BM31" s="3">
        <f t="shared" si="12"/>
        <v>1075.3</v>
      </c>
      <c r="BN31" s="3">
        <f t="shared" si="13"/>
        <v>0</v>
      </c>
      <c r="BO31" s="3">
        <f t="shared" si="14"/>
        <v>0</v>
      </c>
      <c r="BP31" s="3">
        <f t="shared" si="15"/>
        <v>0</v>
      </c>
      <c r="BQ31" s="3">
        <f t="shared" si="16"/>
        <v>0</v>
      </c>
      <c r="BR31" s="3">
        <f t="shared" si="17"/>
        <v>16226.900000000001</v>
      </c>
    </row>
    <row r="32" spans="1:70" ht="52.5" customHeight="1">
      <c r="A32" s="6" t="s">
        <v>68</v>
      </c>
      <c r="B32" s="8">
        <v>12428.9</v>
      </c>
      <c r="C32" s="8">
        <v>14225</v>
      </c>
      <c r="D32" s="25">
        <v>36153.699999999997</v>
      </c>
      <c r="E32" s="25">
        <v>143690.20000000001</v>
      </c>
      <c r="F32" s="17">
        <v>8961.7999999999993</v>
      </c>
      <c r="G32" s="17">
        <v>31707</v>
      </c>
      <c r="H32" s="17"/>
      <c r="I32" s="17"/>
      <c r="J32" s="17">
        <v>66530.7</v>
      </c>
      <c r="K32" s="17"/>
      <c r="L32" s="17"/>
      <c r="M32" s="17">
        <v>1302</v>
      </c>
      <c r="N32" s="17">
        <v>3116.6</v>
      </c>
      <c r="O32" s="17">
        <v>4429.8</v>
      </c>
      <c r="P32" s="17"/>
      <c r="Q32" s="17"/>
      <c r="R32" s="17"/>
      <c r="S32" s="17">
        <v>27642.3</v>
      </c>
      <c r="T32" s="114"/>
      <c r="U32" s="26"/>
      <c r="V32" s="26"/>
      <c r="W32" s="26"/>
      <c r="X32" s="26"/>
      <c r="Y32" s="26"/>
      <c r="Z32" s="26"/>
      <c r="AA32" s="26"/>
      <c r="AB32" s="26"/>
      <c r="AC32" s="26"/>
      <c r="AD32" s="26"/>
      <c r="AK32" s="3">
        <f t="shared" si="0"/>
        <v>0</v>
      </c>
      <c r="BA32" s="3">
        <f t="shared" si="1"/>
        <v>0</v>
      </c>
      <c r="BB32" s="3">
        <f t="shared" si="2"/>
        <v>0</v>
      </c>
      <c r="BD32" s="3">
        <f t="shared" si="3"/>
        <v>0</v>
      </c>
      <c r="BE32" s="3">
        <f t="shared" si="4"/>
        <v>0</v>
      </c>
      <c r="BF32" s="3">
        <f t="shared" si="5"/>
        <v>0</v>
      </c>
      <c r="BG32" s="3">
        <f t="shared" si="6"/>
        <v>0</v>
      </c>
      <c r="BH32" s="3">
        <f t="shared" si="7"/>
        <v>0</v>
      </c>
      <c r="BI32" s="3">
        <f t="shared" si="8"/>
        <v>0</v>
      </c>
      <c r="BJ32" s="3">
        <f t="shared" si="9"/>
        <v>0</v>
      </c>
      <c r="BK32" s="3">
        <f t="shared" si="10"/>
        <v>0</v>
      </c>
      <c r="BL32" s="3">
        <f t="shared" si="11"/>
        <v>0</v>
      </c>
      <c r="BM32" s="3">
        <f t="shared" si="12"/>
        <v>0</v>
      </c>
      <c r="BN32" s="3">
        <f t="shared" si="13"/>
        <v>0</v>
      </c>
      <c r="BO32" s="3">
        <f t="shared" si="14"/>
        <v>0</v>
      </c>
      <c r="BP32" s="3">
        <f t="shared" si="15"/>
        <v>0</v>
      </c>
      <c r="BQ32" s="3">
        <f t="shared" si="16"/>
        <v>0</v>
      </c>
      <c r="BR32" s="3">
        <f t="shared" si="17"/>
        <v>0</v>
      </c>
    </row>
    <row r="33" spans="1:70" ht="15.75" customHeight="1" thickBot="1">
      <c r="A33" s="141" t="s">
        <v>85</v>
      </c>
      <c r="B33" s="124">
        <f>SUM(B8:B32)</f>
        <v>184840.4</v>
      </c>
      <c r="C33" s="124">
        <f>SUM(C8:C32)</f>
        <v>168200.5</v>
      </c>
      <c r="D33" s="124">
        <f t="shared" ref="D33:AJ33" si="18">SUM(D8:D32)</f>
        <v>426383.4</v>
      </c>
      <c r="E33" s="124">
        <f>SUM(E8:E32)</f>
        <v>344825.20000000007</v>
      </c>
      <c r="F33" s="124">
        <f t="shared" si="18"/>
        <v>50815.7</v>
      </c>
      <c r="G33" s="124">
        <f t="shared" si="18"/>
        <v>59299</v>
      </c>
      <c r="H33" s="124">
        <f t="shared" si="18"/>
        <v>0</v>
      </c>
      <c r="I33" s="124">
        <f t="shared" si="18"/>
        <v>2793.4</v>
      </c>
      <c r="J33" s="124">
        <f t="shared" si="18"/>
        <v>115337.8</v>
      </c>
      <c r="K33" s="124">
        <f t="shared" si="18"/>
        <v>9392.2000000000007</v>
      </c>
      <c r="L33" s="124">
        <f t="shared" si="18"/>
        <v>1317.1</v>
      </c>
      <c r="M33" s="124">
        <f t="shared" si="18"/>
        <v>1319.7</v>
      </c>
      <c r="N33" s="124">
        <f t="shared" si="18"/>
        <v>3569.6</v>
      </c>
      <c r="O33" s="124">
        <f t="shared" si="18"/>
        <v>23150</v>
      </c>
      <c r="P33" s="124">
        <f t="shared" si="18"/>
        <v>24518.900000000005</v>
      </c>
      <c r="Q33" s="124">
        <f t="shared" si="18"/>
        <v>17171.599999999999</v>
      </c>
      <c r="R33" s="124">
        <f t="shared" si="18"/>
        <v>0</v>
      </c>
      <c r="S33" s="124">
        <f t="shared" si="18"/>
        <v>36140.199999999997</v>
      </c>
      <c r="T33" s="124">
        <f t="shared" si="18"/>
        <v>0</v>
      </c>
      <c r="U33" s="26">
        <f t="shared" si="18"/>
        <v>7735.0999999999995</v>
      </c>
      <c r="V33" s="26">
        <f t="shared" si="18"/>
        <v>0</v>
      </c>
      <c r="W33" s="26">
        <f t="shared" si="18"/>
        <v>541.1</v>
      </c>
      <c r="X33" s="26">
        <f t="shared" si="18"/>
        <v>6178.5999999999995</v>
      </c>
      <c r="Y33" s="26">
        <f t="shared" si="18"/>
        <v>259.10000000000002</v>
      </c>
      <c r="Z33" s="26">
        <f t="shared" si="18"/>
        <v>0</v>
      </c>
      <c r="AA33" s="26">
        <f t="shared" si="18"/>
        <v>0</v>
      </c>
      <c r="AB33" s="26">
        <f t="shared" si="18"/>
        <v>1054.5999999999999</v>
      </c>
      <c r="AC33" s="26">
        <f t="shared" si="18"/>
        <v>1006</v>
      </c>
      <c r="AD33" s="26">
        <f t="shared" si="18"/>
        <v>586.1</v>
      </c>
      <c r="AE33" s="26">
        <f t="shared" si="18"/>
        <v>0</v>
      </c>
      <c r="AF33" s="26">
        <f t="shared" si="18"/>
        <v>35</v>
      </c>
      <c r="AG33" s="26">
        <f t="shared" si="18"/>
        <v>0</v>
      </c>
      <c r="AH33" s="26">
        <f t="shared" si="18"/>
        <v>2038.5</v>
      </c>
      <c r="AI33" s="26">
        <f t="shared" si="18"/>
        <v>0</v>
      </c>
      <c r="AJ33" s="26">
        <f t="shared" si="18"/>
        <v>8122.4000000000005</v>
      </c>
      <c r="AK33" s="3">
        <f t="shared" si="0"/>
        <v>19821.400000000001</v>
      </c>
      <c r="AL33" s="64">
        <f t="shared" ref="AL33:BB33" si="19">SUM(AL8:AL32)</f>
        <v>12155.8</v>
      </c>
      <c r="AM33" s="65">
        <f t="shared" si="19"/>
        <v>2666.4</v>
      </c>
      <c r="AN33" s="65">
        <f t="shared" si="19"/>
        <v>6550</v>
      </c>
      <c r="AO33" s="65">
        <f t="shared" si="19"/>
        <v>1185.7999999999997</v>
      </c>
      <c r="AP33" s="65">
        <f t="shared" si="19"/>
        <v>3500</v>
      </c>
      <c r="AQ33" s="65">
        <f t="shared" si="19"/>
        <v>21826.2</v>
      </c>
      <c r="AR33" s="65">
        <f t="shared" si="19"/>
        <v>2116.1999999999998</v>
      </c>
      <c r="AS33" s="65">
        <f t="shared" si="19"/>
        <v>210</v>
      </c>
      <c r="AT33" s="65">
        <f t="shared" si="19"/>
        <v>23.4</v>
      </c>
      <c r="AU33" s="65">
        <f t="shared" si="19"/>
        <v>2332.1999999999998</v>
      </c>
      <c r="AV33" s="65">
        <f t="shared" si="19"/>
        <v>19354.5</v>
      </c>
      <c r="AW33" s="65">
        <f t="shared" si="19"/>
        <v>1470.2</v>
      </c>
      <c r="AX33" s="65">
        <f t="shared" si="19"/>
        <v>100</v>
      </c>
      <c r="AY33" s="65">
        <f t="shared" si="19"/>
        <v>7088.6</v>
      </c>
      <c r="AZ33" s="65">
        <f t="shared" si="19"/>
        <v>0</v>
      </c>
      <c r="BA33" s="65">
        <f t="shared" si="19"/>
        <v>68423.5</v>
      </c>
      <c r="BB33" s="65">
        <f t="shared" si="19"/>
        <v>19890.899999999998</v>
      </c>
      <c r="BD33" s="3">
        <f t="shared" ref="BD33:BR33" si="20">SUM(BD8:BD32)</f>
        <v>3207.5</v>
      </c>
      <c r="BE33" s="3">
        <f t="shared" si="20"/>
        <v>12728.6</v>
      </c>
      <c r="BF33" s="3">
        <f t="shared" si="20"/>
        <v>1444.8999999999999</v>
      </c>
      <c r="BG33" s="3">
        <f t="shared" si="20"/>
        <v>3500</v>
      </c>
      <c r="BH33" s="3">
        <f t="shared" si="20"/>
        <v>21826.2</v>
      </c>
      <c r="BI33" s="3">
        <f t="shared" si="20"/>
        <v>3170.8</v>
      </c>
      <c r="BJ33" s="3">
        <f t="shared" si="20"/>
        <v>1216</v>
      </c>
      <c r="BK33" s="3">
        <f t="shared" si="20"/>
        <v>609.5</v>
      </c>
      <c r="BL33" s="3">
        <f t="shared" si="20"/>
        <v>2332.1999999999998</v>
      </c>
      <c r="BM33" s="3">
        <f t="shared" si="20"/>
        <v>19389.5</v>
      </c>
      <c r="BN33" s="3">
        <f t="shared" si="20"/>
        <v>1470.2</v>
      </c>
      <c r="BO33" s="3">
        <f t="shared" si="20"/>
        <v>2138.5</v>
      </c>
      <c r="BP33" s="3">
        <f t="shared" si="20"/>
        <v>7088.6</v>
      </c>
      <c r="BQ33" s="3">
        <f t="shared" si="20"/>
        <v>8122.4000000000005</v>
      </c>
      <c r="BR33" s="3">
        <f t="shared" si="20"/>
        <v>88244.9</v>
      </c>
    </row>
    <row r="34" spans="1:70">
      <c r="B34" s="27"/>
      <c r="C34" s="27"/>
      <c r="D34" s="27"/>
      <c r="E34" s="27"/>
      <c r="G34" s="27"/>
      <c r="H34" s="27"/>
      <c r="I34" s="27"/>
      <c r="J34" s="27"/>
      <c r="K34" s="27"/>
      <c r="L34" s="27"/>
      <c r="M34" s="27"/>
      <c r="N34" s="27"/>
      <c r="O34" s="27"/>
      <c r="P34" s="27"/>
      <c r="Q34" s="27"/>
      <c r="R34" s="27"/>
      <c r="S34" s="27"/>
    </row>
    <row r="35" spans="1:70">
      <c r="F35" s="27"/>
      <c r="G35" s="27"/>
      <c r="H35" s="27"/>
      <c r="I35" s="27"/>
      <c r="J35" s="27"/>
      <c r="K35" s="27"/>
      <c r="L35" s="27"/>
      <c r="M35" s="27"/>
      <c r="N35" s="27"/>
      <c r="O35" s="27"/>
      <c r="P35" s="27"/>
      <c r="Q35" s="27"/>
      <c r="R35" s="27"/>
      <c r="S35" s="27"/>
    </row>
    <row r="36" spans="1:70">
      <c r="B36" s="27"/>
      <c r="C36" s="27"/>
      <c r="D36" s="27"/>
      <c r="E36" s="27"/>
    </row>
    <row r="37" spans="1:70">
      <c r="B37" s="27"/>
      <c r="C37" s="27"/>
      <c r="D37" s="27"/>
      <c r="E37" s="27"/>
    </row>
  </sheetData>
  <mergeCells count="7">
    <mergeCell ref="A2:P2"/>
    <mergeCell ref="A4:A6"/>
    <mergeCell ref="F4:S4"/>
    <mergeCell ref="P5:S5"/>
    <mergeCell ref="J3:T3"/>
    <mergeCell ref="B4:C4"/>
    <mergeCell ref="D4:E4"/>
  </mergeCells>
  <phoneticPr fontId="0" type="noConversion"/>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7"/>
  <dimension ref="A4:K25"/>
  <sheetViews>
    <sheetView showWhiteSpace="0" view="pageLayout" workbookViewId="0">
      <selection activeCell="P21" sqref="P21"/>
    </sheetView>
  </sheetViews>
  <sheetFormatPr defaultRowHeight="12"/>
  <cols>
    <col min="1" max="1" width="7.28515625" style="4" customWidth="1"/>
    <col min="2" max="4" width="15.7109375" style="4" customWidth="1"/>
    <col min="5" max="5" width="13.28515625" style="4" customWidth="1"/>
    <col min="6" max="6" width="13.140625" style="4" customWidth="1"/>
    <col min="7" max="7" width="14.7109375" style="4" customWidth="1"/>
    <col min="8" max="8" width="15.7109375" style="4" customWidth="1"/>
    <col min="9" max="9" width="13.7109375" style="4" customWidth="1"/>
    <col min="10" max="16384" width="9.140625" style="4"/>
  </cols>
  <sheetData>
    <row r="4" spans="1:11">
      <c r="D4" s="175" t="s">
        <v>134</v>
      </c>
      <c r="E4" s="175"/>
      <c r="F4" s="175"/>
    </row>
    <row r="6" spans="1:11">
      <c r="A6" s="176" t="s">
        <v>183</v>
      </c>
      <c r="B6" s="176"/>
      <c r="C6" s="176"/>
      <c r="D6" s="176"/>
      <c r="E6" s="176"/>
      <c r="F6" s="176"/>
      <c r="G6" s="176"/>
      <c r="H6" s="176"/>
      <c r="I6" s="176"/>
    </row>
    <row r="7" spans="1:11" ht="15" customHeight="1">
      <c r="A7" s="177" t="s">
        <v>184</v>
      </c>
      <c r="B7" s="177"/>
      <c r="C7" s="177"/>
      <c r="D7" s="177"/>
      <c r="E7" s="177"/>
      <c r="F7" s="177"/>
      <c r="G7" s="177"/>
      <c r="H7" s="177"/>
      <c r="I7" s="177"/>
    </row>
    <row r="8" spans="1:11" ht="17.25" customHeight="1">
      <c r="A8" s="177" t="s">
        <v>174</v>
      </c>
      <c r="B8" s="177"/>
      <c r="C8" s="177"/>
      <c r="D8" s="177"/>
      <c r="E8" s="177"/>
      <c r="F8" s="177"/>
      <c r="G8" s="177"/>
      <c r="H8" s="177"/>
      <c r="I8" s="177"/>
    </row>
    <row r="9" spans="1:11">
      <c r="A9" s="178"/>
      <c r="B9" s="178"/>
      <c r="C9" s="178"/>
      <c r="D9" s="178"/>
      <c r="E9" s="178"/>
      <c r="F9" s="178"/>
      <c r="G9" s="178"/>
      <c r="H9" s="178"/>
      <c r="I9" s="178"/>
    </row>
    <row r="10" spans="1:11" ht="13.5" customHeight="1">
      <c r="A10" s="165"/>
      <c r="B10" s="165"/>
      <c r="C10" s="165"/>
      <c r="D10" s="165" t="s">
        <v>135</v>
      </c>
      <c r="E10" s="165"/>
      <c r="F10" s="165"/>
      <c r="G10" s="165" t="s">
        <v>153</v>
      </c>
      <c r="H10" s="165"/>
      <c r="I10" s="165"/>
      <c r="K10" s="12"/>
    </row>
    <row r="11" spans="1:11" ht="13.5" customHeight="1">
      <c r="A11" s="165"/>
      <c r="B11" s="165"/>
      <c r="C11" s="165"/>
      <c r="D11" s="142">
        <v>2013</v>
      </c>
      <c r="E11" s="142">
        <v>2014</v>
      </c>
      <c r="F11" s="142" t="s">
        <v>136</v>
      </c>
      <c r="G11" s="142">
        <v>2013</v>
      </c>
      <c r="H11" s="142">
        <v>2014</v>
      </c>
      <c r="I11" s="142" t="s">
        <v>136</v>
      </c>
    </row>
    <row r="12" spans="1:11" ht="15.95" hidden="1" customHeight="1">
      <c r="A12" s="179" t="s">
        <v>149</v>
      </c>
      <c r="B12" s="179"/>
      <c r="C12" s="179"/>
      <c r="D12" s="23"/>
      <c r="E12" s="23"/>
      <c r="F12" s="23"/>
      <c r="G12" s="23"/>
      <c r="H12" s="23"/>
      <c r="I12" s="23"/>
    </row>
    <row r="13" spans="1:11" ht="15.95" customHeight="1">
      <c r="A13" s="179" t="s">
        <v>168</v>
      </c>
      <c r="B13" s="179"/>
      <c r="C13" s="179"/>
      <c r="D13" s="23">
        <v>145517</v>
      </c>
      <c r="E13" s="23">
        <v>202748.6</v>
      </c>
      <c r="F13" s="23">
        <f t="shared" ref="F13:F18" si="0">E13/D13*100</f>
        <v>139.32983775091569</v>
      </c>
      <c r="G13" s="23">
        <v>145517</v>
      </c>
      <c r="H13" s="23">
        <v>202748.6</v>
      </c>
      <c r="I13" s="23">
        <f t="shared" ref="I13:I18" si="1">H13/G13*100</f>
        <v>139.32983775091569</v>
      </c>
    </row>
    <row r="14" spans="1:11" ht="15.95" customHeight="1">
      <c r="A14" s="179" t="s">
        <v>169</v>
      </c>
      <c r="B14" s="179"/>
      <c r="C14" s="179"/>
      <c r="D14" s="23">
        <v>201210</v>
      </c>
      <c r="E14" s="23">
        <v>366246.3</v>
      </c>
      <c r="F14" s="23">
        <f t="shared" si="0"/>
        <v>182.02191739973162</v>
      </c>
      <c r="G14" s="23">
        <v>201210</v>
      </c>
      <c r="H14" s="23">
        <v>366246.3</v>
      </c>
      <c r="I14" s="23">
        <f t="shared" si="1"/>
        <v>182.02191739973162</v>
      </c>
    </row>
    <row r="15" spans="1:11" ht="15.95" customHeight="1">
      <c r="A15" s="179" t="s">
        <v>178</v>
      </c>
      <c r="B15" s="179"/>
      <c r="C15" s="179"/>
      <c r="D15" s="23">
        <v>261600</v>
      </c>
      <c r="E15" s="23">
        <v>279000</v>
      </c>
      <c r="F15" s="23">
        <f t="shared" si="0"/>
        <v>106.65137614678899</v>
      </c>
      <c r="G15" s="23">
        <v>261600</v>
      </c>
      <c r="H15" s="23">
        <v>361593</v>
      </c>
      <c r="I15" s="23">
        <f t="shared" si="1"/>
        <v>138.223623853211</v>
      </c>
    </row>
    <row r="16" spans="1:11" ht="15.95" customHeight="1">
      <c r="A16" s="179" t="s">
        <v>170</v>
      </c>
      <c r="B16" s="179"/>
      <c r="C16" s="179"/>
      <c r="D16" s="23">
        <v>11865.9</v>
      </c>
      <c r="E16" s="23">
        <v>7931.4</v>
      </c>
      <c r="F16" s="23">
        <f t="shared" si="0"/>
        <v>66.841958890602484</v>
      </c>
      <c r="G16" s="23">
        <v>11865.9</v>
      </c>
      <c r="H16" s="23">
        <v>7931.4</v>
      </c>
      <c r="I16" s="23">
        <f t="shared" si="1"/>
        <v>66.841958890602484</v>
      </c>
    </row>
    <row r="17" spans="1:9" ht="15.95" customHeight="1">
      <c r="A17" s="179" t="s">
        <v>171</v>
      </c>
      <c r="B17" s="179"/>
      <c r="C17" s="179"/>
      <c r="D17" s="23">
        <v>1085717</v>
      </c>
      <c r="E17" s="23">
        <v>3748470.2</v>
      </c>
      <c r="F17" s="23">
        <f t="shared" si="0"/>
        <v>345.25297107809865</v>
      </c>
      <c r="G17" s="23">
        <v>1085717</v>
      </c>
      <c r="H17" s="23">
        <v>3820926.2</v>
      </c>
      <c r="I17" s="23">
        <f t="shared" si="1"/>
        <v>351.92653334156142</v>
      </c>
    </row>
    <row r="18" spans="1:9" ht="15.95" customHeight="1">
      <c r="A18" s="32" t="s">
        <v>172</v>
      </c>
      <c r="B18" s="32"/>
      <c r="C18" s="32"/>
      <c r="D18" s="23">
        <v>329300</v>
      </c>
      <c r="E18" s="23"/>
      <c r="F18" s="23">
        <f t="shared" si="0"/>
        <v>0</v>
      </c>
      <c r="G18" s="23">
        <v>329300</v>
      </c>
      <c r="H18" s="23"/>
      <c r="I18" s="23">
        <f t="shared" si="1"/>
        <v>0</v>
      </c>
    </row>
    <row r="19" spans="1:9" ht="15.95" customHeight="1" thickBot="1">
      <c r="A19" s="180" t="s">
        <v>32</v>
      </c>
      <c r="B19" s="180"/>
      <c r="C19" s="180"/>
      <c r="D19" s="143">
        <f>SUM(D12:D18)</f>
        <v>2035209.9</v>
      </c>
      <c r="E19" s="143">
        <f>SUM(E12:E18)</f>
        <v>4604396.5</v>
      </c>
      <c r="F19" s="144">
        <f t="shared" ref="F19" si="2">E19/D19*100</f>
        <v>226.23693506994047</v>
      </c>
      <c r="G19" s="143">
        <f>SUM(G13:G18)</f>
        <v>2035209.9</v>
      </c>
      <c r="H19" s="143">
        <f>SUM(H12:H18)</f>
        <v>4759445.5</v>
      </c>
      <c r="I19" s="144">
        <f t="shared" ref="I19" si="3">H19/G19*100</f>
        <v>233.85526475672117</v>
      </c>
    </row>
    <row r="20" spans="1:9">
      <c r="E20" s="12"/>
      <c r="H20" s="12"/>
    </row>
    <row r="22" spans="1:9">
      <c r="C22" s="4" t="s">
        <v>137</v>
      </c>
      <c r="D22" s="4" t="s">
        <v>142</v>
      </c>
      <c r="G22" s="4" t="s">
        <v>138</v>
      </c>
    </row>
    <row r="23" spans="1:9">
      <c r="B23" s="4">
        <v>2013</v>
      </c>
      <c r="C23" s="12">
        <f>D19/1000</f>
        <v>2035.2098999999998</v>
      </c>
      <c r="D23" s="12">
        <f>G19/1000</f>
        <v>2035.2098999999998</v>
      </c>
      <c r="H23" s="4" t="s">
        <v>139</v>
      </c>
    </row>
    <row r="24" spans="1:9">
      <c r="B24" s="4">
        <v>2014</v>
      </c>
      <c r="C24" s="12">
        <f>E19/1000</f>
        <v>4604.3964999999998</v>
      </c>
      <c r="D24" s="12">
        <f>H19/1000</f>
        <v>4759.4454999999998</v>
      </c>
      <c r="H24" s="4" t="s">
        <v>140</v>
      </c>
    </row>
    <row r="25" spans="1:9">
      <c r="E25" s="4" t="s">
        <v>141</v>
      </c>
    </row>
  </sheetData>
  <mergeCells count="15">
    <mergeCell ref="A12:C12"/>
    <mergeCell ref="A13:C13"/>
    <mergeCell ref="A14:C14"/>
    <mergeCell ref="A19:C19"/>
    <mergeCell ref="A17:C17"/>
    <mergeCell ref="A16:C16"/>
    <mergeCell ref="A15:C15"/>
    <mergeCell ref="D4:F4"/>
    <mergeCell ref="A10:C11"/>
    <mergeCell ref="A6:I6"/>
    <mergeCell ref="A7:I7"/>
    <mergeCell ref="A8:I8"/>
    <mergeCell ref="A9:I9"/>
    <mergeCell ref="D10:F10"/>
    <mergeCell ref="G10:I10"/>
  </mergeCells>
  <phoneticPr fontId="0" type="noConversion"/>
  <pageMargins left="0.9055118110236221" right="0.43307086614173229" top="0.55118110236220474" bottom="0.23622047244094491"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2:AF65"/>
  <sheetViews>
    <sheetView topLeftCell="A28" workbookViewId="0">
      <selection activeCell="AI5" sqref="AI5"/>
    </sheetView>
  </sheetViews>
  <sheetFormatPr defaultRowHeight="12.75"/>
  <cols>
    <col min="7" max="27" width="9.140625" hidden="1" customWidth="1"/>
    <col min="28" max="28" width="9.140625" customWidth="1"/>
  </cols>
  <sheetData>
    <row r="2" spans="1:32">
      <c r="E2" s="240" t="s">
        <v>192</v>
      </c>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181"/>
    </row>
    <row r="3" spans="1:32" ht="13.5" thickBo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3" t="s">
        <v>193</v>
      </c>
      <c r="AD3" s="183"/>
      <c r="AE3" s="183"/>
      <c r="AF3" s="183"/>
    </row>
    <row r="4" spans="1:32">
      <c r="A4" s="184" t="s">
        <v>194</v>
      </c>
      <c r="B4" s="184"/>
      <c r="C4" s="184"/>
      <c r="D4" s="184"/>
      <c r="E4" s="184"/>
      <c r="F4" s="184"/>
      <c r="G4" s="185" t="s">
        <v>195</v>
      </c>
      <c r="H4" s="185" t="s">
        <v>196</v>
      </c>
      <c r="I4" s="185" t="s">
        <v>197</v>
      </c>
      <c r="J4" s="185" t="s">
        <v>198</v>
      </c>
      <c r="K4" s="185" t="s">
        <v>199</v>
      </c>
      <c r="L4" s="185" t="s">
        <v>200</v>
      </c>
      <c r="M4" s="185" t="s">
        <v>201</v>
      </c>
      <c r="N4" s="185" t="s">
        <v>202</v>
      </c>
      <c r="O4" s="185" t="s">
        <v>203</v>
      </c>
      <c r="P4" s="185" t="s">
        <v>204</v>
      </c>
      <c r="Q4" s="185" t="s">
        <v>205</v>
      </c>
      <c r="R4" s="185" t="s">
        <v>206</v>
      </c>
      <c r="S4" s="185" t="s">
        <v>207</v>
      </c>
      <c r="T4" s="185" t="s">
        <v>208</v>
      </c>
      <c r="U4" s="185" t="s">
        <v>209</v>
      </c>
      <c r="V4" s="185" t="s">
        <v>210</v>
      </c>
      <c r="W4" s="185" t="s">
        <v>211</v>
      </c>
      <c r="X4" s="185" t="s">
        <v>212</v>
      </c>
      <c r="Y4" s="185" t="s">
        <v>213</v>
      </c>
      <c r="Z4" s="185" t="s">
        <v>214</v>
      </c>
      <c r="AA4" s="185" t="s">
        <v>215</v>
      </c>
      <c r="AB4" s="185" t="s">
        <v>216</v>
      </c>
      <c r="AC4" s="186" t="s">
        <v>217</v>
      </c>
      <c r="AD4" s="186" t="s">
        <v>217</v>
      </c>
      <c r="AE4" s="186" t="s">
        <v>217</v>
      </c>
      <c r="AF4" s="186" t="s">
        <v>217</v>
      </c>
    </row>
    <row r="5" spans="1:32" ht="13.5" thickBot="1">
      <c r="A5" s="187"/>
      <c r="B5" s="187"/>
      <c r="C5" s="187"/>
      <c r="D5" s="187"/>
      <c r="E5" s="187"/>
      <c r="F5" s="187"/>
      <c r="G5" s="182" t="s">
        <v>195</v>
      </c>
      <c r="H5" s="182" t="s">
        <v>195</v>
      </c>
      <c r="I5" s="182" t="s">
        <v>195</v>
      </c>
      <c r="J5" s="182" t="s">
        <v>195</v>
      </c>
      <c r="K5" s="182" t="s">
        <v>195</v>
      </c>
      <c r="L5" s="182" t="s">
        <v>195</v>
      </c>
      <c r="M5" s="182" t="s">
        <v>195</v>
      </c>
      <c r="N5" s="182" t="s">
        <v>195</v>
      </c>
      <c r="O5" s="182" t="s">
        <v>195</v>
      </c>
      <c r="P5" s="182" t="s">
        <v>195</v>
      </c>
      <c r="Q5" s="182" t="s">
        <v>195</v>
      </c>
      <c r="R5" s="182" t="s">
        <v>195</v>
      </c>
      <c r="S5" s="182" t="s">
        <v>195</v>
      </c>
      <c r="T5" s="182" t="s">
        <v>195</v>
      </c>
      <c r="U5" s="182" t="s">
        <v>195</v>
      </c>
      <c r="V5" s="182" t="s">
        <v>195</v>
      </c>
      <c r="W5" s="182" t="s">
        <v>195</v>
      </c>
      <c r="X5" s="182" t="s">
        <v>195</v>
      </c>
      <c r="Y5" s="182" t="s">
        <v>195</v>
      </c>
      <c r="Z5" s="182" t="s">
        <v>195</v>
      </c>
      <c r="AA5" s="182" t="s">
        <v>195</v>
      </c>
      <c r="AB5" s="182" t="s">
        <v>195</v>
      </c>
      <c r="AC5" s="188" t="s">
        <v>195</v>
      </c>
      <c r="AD5" s="188" t="s">
        <v>218</v>
      </c>
      <c r="AE5" s="188" t="s">
        <v>219</v>
      </c>
      <c r="AF5" s="188" t="s">
        <v>220</v>
      </c>
    </row>
    <row r="6" spans="1:32">
      <c r="A6" s="189"/>
      <c r="B6" s="190" t="s">
        <v>221</v>
      </c>
      <c r="C6" s="191"/>
      <c r="D6" s="191"/>
      <c r="E6" s="191"/>
      <c r="F6" s="192"/>
      <c r="G6" s="181">
        <v>100.00000000000001</v>
      </c>
      <c r="H6" s="181">
        <v>100.39435592005304</v>
      </c>
      <c r="I6" s="181">
        <v>101.46738581253121</v>
      </c>
      <c r="J6" s="181">
        <v>102.21940312635107</v>
      </c>
      <c r="K6" s="181">
        <v>100.95335417055618</v>
      </c>
      <c r="L6" s="181">
        <v>102.27621912633364</v>
      </c>
      <c r="M6" s="181">
        <v>104.39286391109088</v>
      </c>
      <c r="N6" s="181">
        <v>103.71256219728294</v>
      </c>
      <c r="O6" s="181">
        <v>104.97232270896563</v>
      </c>
      <c r="P6" s="181">
        <v>105.17252882296712</v>
      </c>
      <c r="Q6" s="181">
        <v>105.19660021833627</v>
      </c>
      <c r="R6" s="181">
        <v>106.66642144076241</v>
      </c>
      <c r="S6" s="181">
        <v>109.84306438612141</v>
      </c>
      <c r="T6" s="181">
        <v>112.26428174259944</v>
      </c>
      <c r="U6" s="181">
        <v>113.92208077977627</v>
      </c>
      <c r="V6" s="181">
        <v>115.6239515666805</v>
      </c>
      <c r="W6" s="181">
        <v>117.33485222763967</v>
      </c>
      <c r="X6" s="181">
        <v>118.16844644970338</v>
      </c>
      <c r="Y6" s="181">
        <v>118.49113738370795</v>
      </c>
      <c r="Z6" s="181">
        <v>119.89527192988538</v>
      </c>
      <c r="AA6" s="181">
        <v>120.38896056765223</v>
      </c>
      <c r="AB6" s="181">
        <v>120.78990112676415</v>
      </c>
      <c r="AC6" s="193">
        <v>143.71344000857204</v>
      </c>
      <c r="AD6" s="193">
        <v>108.76561101245505</v>
      </c>
      <c r="AE6" s="193">
        <v>105.39040472351387</v>
      </c>
      <c r="AF6" s="193">
        <v>100.46221976244763</v>
      </c>
    </row>
    <row r="7" spans="1:32">
      <c r="A7" s="194" t="s">
        <v>222</v>
      </c>
      <c r="B7" s="195"/>
      <c r="C7" s="191"/>
      <c r="D7" s="191"/>
      <c r="E7" s="191"/>
      <c r="F7" s="192"/>
      <c r="G7" s="181">
        <v>99.999999999999986</v>
      </c>
      <c r="H7" s="181">
        <v>100.59867813323334</v>
      </c>
      <c r="I7" s="181">
        <v>101.07709691343754</v>
      </c>
      <c r="J7" s="181">
        <v>101.63285960005084</v>
      </c>
      <c r="K7" s="181">
        <v>97.77179128451624</v>
      </c>
      <c r="L7" s="181">
        <v>100.38909680995833</v>
      </c>
      <c r="M7" s="181">
        <v>102.45148881968088</v>
      </c>
      <c r="N7" s="181">
        <v>101.13788808351707</v>
      </c>
      <c r="O7" s="181">
        <v>101.43400329229507</v>
      </c>
      <c r="P7" s="181">
        <v>100.53152169282917</v>
      </c>
      <c r="Q7" s="181">
        <v>100.16249442227981</v>
      </c>
      <c r="R7" s="181">
        <v>102.45116699078937</v>
      </c>
      <c r="S7" s="181">
        <v>105.52858278138942</v>
      </c>
      <c r="T7" s="181">
        <v>106.42654751081101</v>
      </c>
      <c r="U7" s="181">
        <v>109.89069069693205</v>
      </c>
      <c r="V7" s="181">
        <v>116.3022602081828</v>
      </c>
      <c r="W7" s="181">
        <v>119.04722782245483</v>
      </c>
      <c r="X7" s="181">
        <v>120.51366091541068</v>
      </c>
      <c r="Y7" s="181">
        <v>124.19789379063215</v>
      </c>
      <c r="Z7" s="181">
        <v>123.18657677293639</v>
      </c>
      <c r="AA7" s="181">
        <v>118.7533173530816</v>
      </c>
      <c r="AB7" s="181">
        <v>116.68032969999282</v>
      </c>
      <c r="AC7" s="196">
        <v>141.89226862446711</v>
      </c>
      <c r="AD7" s="196">
        <v>107.60249147157805</v>
      </c>
      <c r="AE7" s="196">
        <v>109.56943113186273</v>
      </c>
      <c r="AF7" s="196">
        <v>100.16662579790707</v>
      </c>
    </row>
    <row r="8" spans="1:32">
      <c r="A8" s="194"/>
      <c r="B8" s="197" t="s">
        <v>223</v>
      </c>
      <c r="C8" s="198"/>
      <c r="D8" s="191"/>
      <c r="E8" s="191"/>
      <c r="F8" s="192"/>
      <c r="G8" s="181">
        <v>99.999999999999986</v>
      </c>
      <c r="H8" s="181">
        <v>100.62644719773391</v>
      </c>
      <c r="I8" s="181">
        <v>101.12705693703332</v>
      </c>
      <c r="J8" s="181">
        <v>101.8628238116419</v>
      </c>
      <c r="K8" s="181">
        <v>97.786934772223375</v>
      </c>
      <c r="L8" s="181">
        <v>100.52564130084087</v>
      </c>
      <c r="M8" s="181">
        <v>102.6378342077749</v>
      </c>
      <c r="N8" s="181">
        <v>101.1185718141671</v>
      </c>
      <c r="O8" s="181">
        <v>101.42842201989203</v>
      </c>
      <c r="P8" s="181">
        <v>100.48407974712778</v>
      </c>
      <c r="Q8" s="181">
        <v>100.39729340629313</v>
      </c>
      <c r="R8" s="181">
        <v>102.79212367899743</v>
      </c>
      <c r="S8" s="181">
        <v>106.01228221037995</v>
      </c>
      <c r="T8" s="181">
        <v>106.74236380752147</v>
      </c>
      <c r="U8" s="181">
        <v>110.33273130780299</v>
      </c>
      <c r="V8" s="181">
        <v>117.0416948233182</v>
      </c>
      <c r="W8" s="181">
        <v>119.48032827898794</v>
      </c>
      <c r="X8" s="181">
        <v>121.02981964454777</v>
      </c>
      <c r="Y8" s="181">
        <v>124.85520134179916</v>
      </c>
      <c r="Z8" s="181">
        <v>124.01789305842212</v>
      </c>
      <c r="AA8" s="181">
        <v>119.15107970904229</v>
      </c>
      <c r="AB8" s="181">
        <v>117.02339921092982</v>
      </c>
      <c r="AC8" s="199">
        <v>143.00292791948894</v>
      </c>
      <c r="AD8" s="199">
        <v>107.22751295142652</v>
      </c>
      <c r="AE8" s="199">
        <v>109.9328275433422</v>
      </c>
      <c r="AF8" s="199">
        <v>100.20059186501791</v>
      </c>
    </row>
    <row r="9" spans="1:32">
      <c r="A9" s="194"/>
      <c r="B9" s="198"/>
      <c r="C9" s="200" t="s">
        <v>224</v>
      </c>
      <c r="D9" s="191"/>
      <c r="E9" s="201"/>
      <c r="F9" s="192"/>
      <c r="G9" s="181">
        <v>99.999999999999986</v>
      </c>
      <c r="H9" s="181">
        <v>99.810912610750066</v>
      </c>
      <c r="I9" s="181">
        <v>101.23346540551113</v>
      </c>
      <c r="J9" s="181">
        <v>102.02251954118479</v>
      </c>
      <c r="K9" s="181">
        <v>101.34476913799195</v>
      </c>
      <c r="L9" s="181">
        <v>101.34476913799195</v>
      </c>
      <c r="M9" s="181">
        <v>102.24337461584875</v>
      </c>
      <c r="N9" s="181">
        <v>103.66851805931063</v>
      </c>
      <c r="O9" s="181">
        <v>107.52591693231956</v>
      </c>
      <c r="P9" s="181">
        <v>107.55972302609135</v>
      </c>
      <c r="Q9" s="181">
        <v>107.70654347803041</v>
      </c>
      <c r="R9" s="181">
        <v>107.70654347803041</v>
      </c>
      <c r="S9" s="181">
        <v>102.61817744195601</v>
      </c>
      <c r="T9" s="181">
        <v>103.52444155063611</v>
      </c>
      <c r="U9" s="181">
        <v>103.61020568580595</v>
      </c>
      <c r="V9" s="181">
        <v>103.61617146705979</v>
      </c>
      <c r="W9" s="181">
        <v>104.16634506595283</v>
      </c>
      <c r="X9" s="181">
        <v>104.74833616486634</v>
      </c>
      <c r="Y9" s="181">
        <v>103.51291900101079</v>
      </c>
      <c r="Z9" s="181">
        <v>103.93194182179643</v>
      </c>
      <c r="AA9" s="181">
        <v>103.80672823583635</v>
      </c>
      <c r="AB9" s="181">
        <v>101.38927547437358</v>
      </c>
      <c r="AC9" s="202">
        <v>134.11325550469405</v>
      </c>
      <c r="AD9" s="202">
        <v>117.36453058610748</v>
      </c>
      <c r="AE9" s="202">
        <v>109.40315311885075</v>
      </c>
      <c r="AF9" s="202">
        <v>100.64364984535139</v>
      </c>
    </row>
    <row r="10" spans="1:32">
      <c r="A10" s="194"/>
      <c r="B10" s="198"/>
      <c r="C10" s="200" t="s">
        <v>225</v>
      </c>
      <c r="D10" s="203"/>
      <c r="E10" s="201"/>
      <c r="F10" s="192"/>
      <c r="G10" s="181">
        <v>99.999999999999986</v>
      </c>
      <c r="H10" s="181">
        <v>98.264967309020705</v>
      </c>
      <c r="I10" s="181">
        <v>103.17737406753422</v>
      </c>
      <c r="J10" s="181">
        <v>108.18904148257543</v>
      </c>
      <c r="K10" s="181">
        <v>87.743624369657795</v>
      </c>
      <c r="L10" s="181">
        <v>97.962601872396803</v>
      </c>
      <c r="M10" s="181">
        <v>107.5505302913933</v>
      </c>
      <c r="N10" s="181">
        <v>95.149427859418438</v>
      </c>
      <c r="O10" s="181">
        <v>95.149427859418438</v>
      </c>
      <c r="P10" s="181">
        <v>99.466283344996242</v>
      </c>
      <c r="Q10" s="181">
        <v>94.479650463442439</v>
      </c>
      <c r="R10" s="181">
        <v>97.533148721681471</v>
      </c>
      <c r="S10" s="181">
        <v>116.47532957292084</v>
      </c>
      <c r="T10" s="181">
        <v>116.60777932694064</v>
      </c>
      <c r="U10" s="181">
        <v>130.1883853420245</v>
      </c>
      <c r="V10" s="181">
        <v>162.16120778673692</v>
      </c>
      <c r="W10" s="181">
        <v>165.35891084596051</v>
      </c>
      <c r="X10" s="181">
        <v>170.253429680523</v>
      </c>
      <c r="Y10" s="181">
        <v>191.42455248312075</v>
      </c>
      <c r="Z10" s="181">
        <v>188.97462037571157</v>
      </c>
      <c r="AA10" s="181">
        <v>169.93609138326488</v>
      </c>
      <c r="AB10" s="181">
        <v>166.41427117158554</v>
      </c>
      <c r="AC10" s="202">
        <v>188.7681688040432</v>
      </c>
      <c r="AD10" s="202">
        <v>86.063510363122774</v>
      </c>
      <c r="AE10" s="202">
        <v>110.09373216604989</v>
      </c>
      <c r="AF10" s="202">
        <v>97.070089137907615</v>
      </c>
    </row>
    <row r="11" spans="1:32">
      <c r="A11" s="194"/>
      <c r="B11" s="198"/>
      <c r="C11" s="204" t="s">
        <v>226</v>
      </c>
      <c r="D11" s="203"/>
      <c r="E11" s="191"/>
      <c r="F11" s="192"/>
      <c r="G11" s="181">
        <v>100</v>
      </c>
      <c r="H11" s="181">
        <v>100.23461813357285</v>
      </c>
      <c r="I11" s="181">
        <v>96.90228471225852</v>
      </c>
      <c r="J11" s="181">
        <v>87.052285242991076</v>
      </c>
      <c r="K11" s="181">
        <v>84.803024497762308</v>
      </c>
      <c r="L11" s="181">
        <v>90.789252200722146</v>
      </c>
      <c r="M11" s="181">
        <v>72.606652176963024</v>
      </c>
      <c r="N11" s="181">
        <v>65.927668682292435</v>
      </c>
      <c r="O11" s="181">
        <v>65.927668682292435</v>
      </c>
      <c r="P11" s="181">
        <v>70.546023551800516</v>
      </c>
      <c r="Q11" s="181">
        <v>78.334626971486159</v>
      </c>
      <c r="R11" s="181">
        <v>83.580518241862464</v>
      </c>
      <c r="S11" s="181">
        <v>91.943649667193455</v>
      </c>
      <c r="T11" s="181">
        <v>94.348502286469014</v>
      </c>
      <c r="U11" s="181">
        <v>96.343911520788964</v>
      </c>
      <c r="V11" s="181">
        <v>96.343911520788964</v>
      </c>
      <c r="W11" s="181">
        <v>96.497079518325407</v>
      </c>
      <c r="X11" s="181">
        <v>90.712240771222071</v>
      </c>
      <c r="Y11" s="181">
        <v>81.050225161469768</v>
      </c>
      <c r="Z11" s="181">
        <v>75.063997458509931</v>
      </c>
      <c r="AA11" s="181">
        <v>76.708861827341238</v>
      </c>
      <c r="AB11" s="181">
        <v>77.706566444501206</v>
      </c>
      <c r="AC11" s="202">
        <v>97.532398358799384</v>
      </c>
      <c r="AD11" s="202">
        <v>128.2045423253017</v>
      </c>
      <c r="AE11" s="202">
        <v>97.3346231928018</v>
      </c>
      <c r="AF11" s="202">
        <v>98.291004258941115</v>
      </c>
    </row>
    <row r="12" spans="1:32">
      <c r="A12" s="194"/>
      <c r="B12" s="198"/>
      <c r="C12" s="204" t="s">
        <v>227</v>
      </c>
      <c r="D12" s="203"/>
      <c r="E12" s="191"/>
      <c r="F12" s="192"/>
      <c r="G12" s="181">
        <v>100</v>
      </c>
      <c r="H12" s="181">
        <v>102.10292482433361</v>
      </c>
      <c r="I12" s="181">
        <v>99.585584808888768</v>
      </c>
      <c r="J12" s="181">
        <v>98.59149905224659</v>
      </c>
      <c r="K12" s="181">
        <v>98.640010515797542</v>
      </c>
      <c r="L12" s="181">
        <v>98.213387358054973</v>
      </c>
      <c r="M12" s="181">
        <v>98.274427562885677</v>
      </c>
      <c r="N12" s="181">
        <v>97.299100837739161</v>
      </c>
      <c r="O12" s="181">
        <v>97.299100837739161</v>
      </c>
      <c r="P12" s="181">
        <v>97.299100837739161</v>
      </c>
      <c r="Q12" s="181">
        <v>98.061115984014393</v>
      </c>
      <c r="R12" s="181">
        <v>98.274427562885677</v>
      </c>
      <c r="S12" s="181">
        <v>97.847804405143123</v>
      </c>
      <c r="T12" s="181">
        <v>97.255166566008583</v>
      </c>
      <c r="U12" s="181">
        <v>97.681789723751137</v>
      </c>
      <c r="V12" s="181">
        <v>97.681789723751137</v>
      </c>
      <c r="W12" s="181">
        <v>97.681789723751137</v>
      </c>
      <c r="X12" s="181">
        <v>97.681789723751137</v>
      </c>
      <c r="Y12" s="181">
        <v>93.114046115795475</v>
      </c>
      <c r="Z12" s="181">
        <v>92.90073453692419</v>
      </c>
      <c r="AA12" s="181">
        <v>93.500095473541407</v>
      </c>
      <c r="AB12" s="181">
        <v>93.500095473541407</v>
      </c>
      <c r="AC12" s="202">
        <v>102.36975262669652</v>
      </c>
      <c r="AD12" s="202">
        <v>113.9200077571019</v>
      </c>
      <c r="AE12" s="202">
        <v>105.02263604157407</v>
      </c>
      <c r="AF12" s="202">
        <v>100.55071195082506</v>
      </c>
    </row>
    <row r="13" spans="1:32">
      <c r="A13" s="205"/>
      <c r="B13" s="206"/>
      <c r="C13" s="204" t="s">
        <v>228</v>
      </c>
      <c r="D13" s="203"/>
      <c r="E13" s="207"/>
      <c r="F13" s="192"/>
      <c r="G13" s="181">
        <v>100</v>
      </c>
      <c r="H13" s="181">
        <v>123.05458272608865</v>
      </c>
      <c r="I13" s="181">
        <v>110.63063738789182</v>
      </c>
      <c r="J13" s="181">
        <v>117.70187745887968</v>
      </c>
      <c r="K13" s="181">
        <v>126.11201379822371</v>
      </c>
      <c r="L13" s="181">
        <v>133.78315341019487</v>
      </c>
      <c r="M13" s="181">
        <v>134.95580910599242</v>
      </c>
      <c r="N13" s="181">
        <v>147.63951943754756</v>
      </c>
      <c r="O13" s="181">
        <v>147.63951943754756</v>
      </c>
      <c r="P13" s="181">
        <v>147.63951943754756</v>
      </c>
      <c r="Q13" s="181">
        <v>147.63951943754756</v>
      </c>
      <c r="R13" s="181">
        <v>147.63951943754756</v>
      </c>
      <c r="S13" s="181">
        <v>168.94497917335354</v>
      </c>
      <c r="T13" s="181">
        <v>175.02156836866257</v>
      </c>
      <c r="U13" s="181">
        <v>181.86382853206879</v>
      </c>
      <c r="V13" s="181">
        <v>181.86382853206879</v>
      </c>
      <c r="W13" s="181">
        <v>184.56771703682273</v>
      </c>
      <c r="X13" s="181">
        <v>208.66791459548213</v>
      </c>
      <c r="Y13" s="181">
        <v>209.22955545409039</v>
      </c>
      <c r="Z13" s="181">
        <v>203.68236896748047</v>
      </c>
      <c r="AA13" s="181">
        <v>203.67471659427926</v>
      </c>
      <c r="AB13" s="181">
        <v>203.67471659427926</v>
      </c>
      <c r="AC13" s="202">
        <v>204.02911277862566</v>
      </c>
      <c r="AD13" s="202">
        <v>104.96195919308997</v>
      </c>
      <c r="AE13" s="202">
        <v>103.89682805226839</v>
      </c>
      <c r="AF13" s="202">
        <v>99.314909893927734</v>
      </c>
    </row>
    <row r="14" spans="1:32">
      <c r="A14" s="205"/>
      <c r="B14" s="206"/>
      <c r="C14" s="204" t="s">
        <v>229</v>
      </c>
      <c r="D14" s="203"/>
      <c r="E14" s="207"/>
      <c r="F14" s="192"/>
      <c r="G14" s="181">
        <v>100.00000000000001</v>
      </c>
      <c r="H14" s="181">
        <v>103.62271339786618</v>
      </c>
      <c r="I14" s="181">
        <v>98.064812065385823</v>
      </c>
      <c r="J14" s="181">
        <v>95.429698247591801</v>
      </c>
      <c r="K14" s="181">
        <v>100.62703851819192</v>
      </c>
      <c r="L14" s="181">
        <v>101.87399991752883</v>
      </c>
      <c r="M14" s="181">
        <v>107.01637201186405</v>
      </c>
      <c r="N14" s="181">
        <v>114.32572999266016</v>
      </c>
      <c r="O14" s="181">
        <v>97.622173047679539</v>
      </c>
      <c r="P14" s="181">
        <v>72.731798585219678</v>
      </c>
      <c r="Q14" s="181">
        <v>76.131946104634054</v>
      </c>
      <c r="R14" s="181">
        <v>93.202350202476879</v>
      </c>
      <c r="S14" s="181">
        <v>99.732418339219905</v>
      </c>
      <c r="T14" s="181">
        <v>89.82103169950453</v>
      </c>
      <c r="U14" s="181">
        <v>94.621714395501584</v>
      </c>
      <c r="V14" s="181">
        <v>94.619719829496091</v>
      </c>
      <c r="W14" s="181">
        <v>108.72955801442245</v>
      </c>
      <c r="X14" s="181">
        <v>108.79528224597679</v>
      </c>
      <c r="Y14" s="181">
        <v>117.05172386786997</v>
      </c>
      <c r="Z14" s="181">
        <v>117.4104143550439</v>
      </c>
      <c r="AA14" s="181">
        <v>106.30658789230256</v>
      </c>
      <c r="AB14" s="181">
        <v>103.586906297011</v>
      </c>
      <c r="AC14" s="202">
        <v>140.22740350241358</v>
      </c>
      <c r="AD14" s="202">
        <v>138.76730254741668</v>
      </c>
      <c r="AE14" s="202">
        <v>135.134748817906</v>
      </c>
      <c r="AF14" s="202">
        <v>108.11625340142317</v>
      </c>
    </row>
    <row r="15" spans="1:32">
      <c r="A15" s="194"/>
      <c r="B15" s="198"/>
      <c r="C15" s="208" t="s">
        <v>230</v>
      </c>
      <c r="D15" s="208"/>
      <c r="E15" s="208"/>
      <c r="F15" s="192"/>
      <c r="G15" s="181">
        <v>99.999999999999986</v>
      </c>
      <c r="H15" s="181">
        <v>100.8848224031469</v>
      </c>
      <c r="I15" s="181">
        <v>100.01670378271909</v>
      </c>
      <c r="J15" s="181">
        <v>98.998210397452496</v>
      </c>
      <c r="K15" s="181">
        <v>98.998210397452496</v>
      </c>
      <c r="L15" s="181">
        <v>98.998210397452496</v>
      </c>
      <c r="M15" s="181">
        <v>100.01219786299511</v>
      </c>
      <c r="N15" s="181">
        <v>97.85951608288913</v>
      </c>
      <c r="O15" s="181">
        <v>97.453574449036083</v>
      </c>
      <c r="P15" s="181">
        <v>97.505238439163875</v>
      </c>
      <c r="Q15" s="181">
        <v>98.999469328678003</v>
      </c>
      <c r="R15" s="181">
        <v>98.999469328678003</v>
      </c>
      <c r="S15" s="181">
        <v>99.836723948499881</v>
      </c>
      <c r="T15" s="181">
        <v>108.62873474431464</v>
      </c>
      <c r="U15" s="181">
        <v>108.57608877798704</v>
      </c>
      <c r="V15" s="181">
        <v>108.57608877798704</v>
      </c>
      <c r="W15" s="181">
        <v>108.57608877798704</v>
      </c>
      <c r="X15" s="181">
        <v>108.39935593226635</v>
      </c>
      <c r="Y15" s="181">
        <v>108.470401813847</v>
      </c>
      <c r="Z15" s="181">
        <v>107.51069435318527</v>
      </c>
      <c r="AA15" s="181">
        <v>107.57285506193061</v>
      </c>
      <c r="AB15" s="181">
        <v>106.55800097729804</v>
      </c>
      <c r="AC15" s="209">
        <v>122.17642402534204</v>
      </c>
      <c r="AD15" s="209">
        <v>113.09048607052139</v>
      </c>
      <c r="AE15" s="209">
        <v>104.39768289718869</v>
      </c>
      <c r="AF15" s="209">
        <v>102.3956310733471</v>
      </c>
    </row>
    <row r="16" spans="1:32">
      <c r="A16" s="194"/>
      <c r="B16" s="198"/>
      <c r="C16" s="200" t="s">
        <v>231</v>
      </c>
      <c r="D16" s="203"/>
      <c r="E16" s="191"/>
      <c r="F16" s="192"/>
      <c r="G16" s="181">
        <v>100.00000000000001</v>
      </c>
      <c r="H16" s="181">
        <v>99.592654976146349</v>
      </c>
      <c r="I16" s="181">
        <v>99.359281675996428</v>
      </c>
      <c r="J16" s="181">
        <v>104.80905187129743</v>
      </c>
      <c r="K16" s="181">
        <v>104.65035802719547</v>
      </c>
      <c r="L16" s="181">
        <v>104.65035802719547</v>
      </c>
      <c r="M16" s="181">
        <v>113.49482246335704</v>
      </c>
      <c r="N16" s="181">
        <v>123.54069913357827</v>
      </c>
      <c r="O16" s="181">
        <v>123.54069913357827</v>
      </c>
      <c r="P16" s="181">
        <v>123.54069913357827</v>
      </c>
      <c r="Q16" s="181">
        <v>122.52374657917895</v>
      </c>
      <c r="R16" s="181">
        <v>122.52374657917895</v>
      </c>
      <c r="S16" s="181">
        <v>122.52374657917895</v>
      </c>
      <c r="T16" s="181">
        <v>124.30740424307946</v>
      </c>
      <c r="U16" s="181">
        <v>124.30740424307946</v>
      </c>
      <c r="V16" s="181">
        <v>124.30740424307946</v>
      </c>
      <c r="W16" s="181">
        <v>143.15944962996616</v>
      </c>
      <c r="X16" s="181">
        <v>143.19378851045232</v>
      </c>
      <c r="Y16" s="181">
        <v>143.93877365466258</v>
      </c>
      <c r="Z16" s="181">
        <v>145.56086172488943</v>
      </c>
      <c r="AA16" s="181">
        <v>145.73098227999347</v>
      </c>
      <c r="AB16" s="181">
        <v>145.73098227999347</v>
      </c>
      <c r="AC16" s="202">
        <v>145.54084955791365</v>
      </c>
      <c r="AD16" s="202">
        <v>105.50083837721954</v>
      </c>
      <c r="AE16" s="202">
        <v>103.5983246256087</v>
      </c>
      <c r="AF16" s="202">
        <v>100.22792176064334</v>
      </c>
    </row>
    <row r="17" spans="1:32">
      <c r="A17" s="194"/>
      <c r="B17" s="197" t="s">
        <v>232</v>
      </c>
      <c r="C17" s="198"/>
      <c r="D17" s="203"/>
      <c r="E17" s="191"/>
      <c r="F17" s="192"/>
      <c r="G17" s="181">
        <v>100</v>
      </c>
      <c r="H17" s="181">
        <v>100</v>
      </c>
      <c r="I17" s="181">
        <v>100</v>
      </c>
      <c r="J17" s="181">
        <v>96.675020818590568</v>
      </c>
      <c r="K17" s="181">
        <v>97.445310176340513</v>
      </c>
      <c r="L17" s="181">
        <v>97.445310176340513</v>
      </c>
      <c r="M17" s="181">
        <v>98.4340359062613</v>
      </c>
      <c r="N17" s="181">
        <v>101.55433092318245</v>
      </c>
      <c r="O17" s="181">
        <v>101.55433092318245</v>
      </c>
      <c r="P17" s="181">
        <v>101.55433092318245</v>
      </c>
      <c r="Q17" s="181">
        <v>95.100421933979931</v>
      </c>
      <c r="R17" s="181">
        <v>95.100421933979931</v>
      </c>
      <c r="S17" s="181">
        <v>95.100421933979931</v>
      </c>
      <c r="T17" s="181">
        <v>99.617808564802502</v>
      </c>
      <c r="U17" s="181">
        <v>100.36065961777695</v>
      </c>
      <c r="V17" s="181">
        <v>100.36065961777695</v>
      </c>
      <c r="W17" s="181">
        <v>109.70993909908498</v>
      </c>
      <c r="X17" s="181">
        <v>109.38570432164437</v>
      </c>
      <c r="Y17" s="181">
        <v>110.02688498028138</v>
      </c>
      <c r="Z17" s="181">
        <v>105.2640831321884</v>
      </c>
      <c r="AA17" s="181">
        <v>110.1778889394913</v>
      </c>
      <c r="AB17" s="181">
        <v>109.28403392730694</v>
      </c>
      <c r="AC17" s="199">
        <v>117.94737003459302</v>
      </c>
      <c r="AD17" s="199">
        <v>118.42786449858158</v>
      </c>
      <c r="AE17" s="199">
        <v>100.85499183506286</v>
      </c>
      <c r="AF17" s="199">
        <v>99.286883105053207</v>
      </c>
    </row>
    <row r="18" spans="1:32">
      <c r="A18" s="194"/>
      <c r="B18" s="197"/>
      <c r="C18" s="210" t="s">
        <v>233</v>
      </c>
      <c r="D18" s="210"/>
      <c r="E18" s="210"/>
      <c r="F18" s="192"/>
      <c r="G18" s="181">
        <v>100.00000000000001</v>
      </c>
      <c r="H18" s="181">
        <v>100.00000000000001</v>
      </c>
      <c r="I18" s="181">
        <v>100.00000000000001</v>
      </c>
      <c r="J18" s="181">
        <v>95.332556929293204</v>
      </c>
      <c r="K18" s="181">
        <v>96.490644307739259</v>
      </c>
      <c r="L18" s="181">
        <v>96.490644307739259</v>
      </c>
      <c r="M18" s="181">
        <v>96.622476579644399</v>
      </c>
      <c r="N18" s="181">
        <v>99.507965610234365</v>
      </c>
      <c r="O18" s="181">
        <v>99.507965610234365</v>
      </c>
      <c r="P18" s="181">
        <v>99.507965610234365</v>
      </c>
      <c r="Q18" s="181">
        <v>87.523515921163934</v>
      </c>
      <c r="R18" s="181">
        <v>87.523515921163934</v>
      </c>
      <c r="S18" s="181">
        <v>87.523515921163934</v>
      </c>
      <c r="T18" s="181">
        <v>96.216787481512981</v>
      </c>
      <c r="U18" s="181">
        <v>96.216787481512981</v>
      </c>
      <c r="V18" s="181">
        <v>96.216787481512981</v>
      </c>
      <c r="W18" s="181">
        <v>103.23549886603445</v>
      </c>
      <c r="X18" s="181">
        <v>103.23549886603445</v>
      </c>
      <c r="Y18" s="181">
        <v>103.49916340984477</v>
      </c>
      <c r="Z18" s="181">
        <v>96.480452025323302</v>
      </c>
      <c r="AA18" s="181">
        <v>103.54310750047983</v>
      </c>
      <c r="AB18" s="181">
        <v>103.49916340984477</v>
      </c>
      <c r="AC18" s="211">
        <v>109.51024648903183</v>
      </c>
      <c r="AD18" s="211">
        <v>120.98593691412243</v>
      </c>
      <c r="AE18" s="211">
        <v>97.008069675690635</v>
      </c>
      <c r="AF18" s="211">
        <v>95.523297550807115</v>
      </c>
    </row>
    <row r="19" spans="1:32">
      <c r="A19" s="194"/>
      <c r="B19" s="197"/>
      <c r="C19" s="210" t="s">
        <v>234</v>
      </c>
      <c r="D19" s="210"/>
      <c r="E19" s="210"/>
      <c r="F19" s="192"/>
      <c r="G19" s="181">
        <v>100</v>
      </c>
      <c r="H19" s="181">
        <v>100</v>
      </c>
      <c r="I19" s="181">
        <v>100</v>
      </c>
      <c r="J19" s="181">
        <v>99.341578129102899</v>
      </c>
      <c r="K19" s="181">
        <v>99.341578129102899</v>
      </c>
      <c r="L19" s="181">
        <v>99.341578129102899</v>
      </c>
      <c r="M19" s="181">
        <v>102.03236492228081</v>
      </c>
      <c r="N19" s="181">
        <v>105.6190587931266</v>
      </c>
      <c r="O19" s="181">
        <v>105.6190587931266</v>
      </c>
      <c r="P19" s="181">
        <v>105.6190587931266</v>
      </c>
      <c r="Q19" s="181">
        <v>110.15055049283019</v>
      </c>
      <c r="R19" s="181">
        <v>110.15055049283019</v>
      </c>
      <c r="S19" s="181">
        <v>110.15055049283019</v>
      </c>
      <c r="T19" s="181">
        <v>106.37331067190124</v>
      </c>
      <c r="U19" s="181">
        <v>108.59169855065024</v>
      </c>
      <c r="V19" s="181">
        <v>108.59169855065024</v>
      </c>
      <c r="W19" s="181">
        <v>122.57022239799166</v>
      </c>
      <c r="X19" s="181">
        <v>121.60195494079002</v>
      </c>
      <c r="Y19" s="181">
        <v>122.9930018445103</v>
      </c>
      <c r="Z19" s="181">
        <v>122.71114888016454</v>
      </c>
      <c r="AA19" s="181">
        <v>123.35666051829898</v>
      </c>
      <c r="AB19" s="181">
        <v>120.77461396576129</v>
      </c>
      <c r="AC19" s="211">
        <v>134.70616231904503</v>
      </c>
      <c r="AD19" s="211">
        <v>114.51795130802871</v>
      </c>
      <c r="AE19" s="211">
        <v>107.75515218000523</v>
      </c>
      <c r="AF19" s="211">
        <v>106.03292163412155</v>
      </c>
    </row>
    <row r="20" spans="1:32">
      <c r="A20" s="212" t="s">
        <v>235</v>
      </c>
      <c r="B20" s="195"/>
      <c r="C20" s="191"/>
      <c r="D20" s="203"/>
      <c r="E20" s="191"/>
      <c r="F20" s="192"/>
      <c r="G20" s="181">
        <v>100</v>
      </c>
      <c r="H20" s="181">
        <v>100</v>
      </c>
      <c r="I20" s="181">
        <v>99.440877241529165</v>
      </c>
      <c r="J20" s="181">
        <v>99.254446968998906</v>
      </c>
      <c r="K20" s="181">
        <v>99.254446968998906</v>
      </c>
      <c r="L20" s="181">
        <v>99.254446968998906</v>
      </c>
      <c r="M20" s="181">
        <v>99.254446968998906</v>
      </c>
      <c r="N20" s="181">
        <v>100.08895854880613</v>
      </c>
      <c r="O20" s="181">
        <v>100.08895854880613</v>
      </c>
      <c r="P20" s="181">
        <v>100.08895854880613</v>
      </c>
      <c r="Q20" s="181">
        <v>101.20987692364884</v>
      </c>
      <c r="R20" s="181">
        <v>101.2822491573216</v>
      </c>
      <c r="S20" s="181">
        <v>101.2822491573216</v>
      </c>
      <c r="T20" s="181">
        <v>103.60060402586373</v>
      </c>
      <c r="U20" s="181">
        <v>106.36081267638041</v>
      </c>
      <c r="V20" s="181">
        <v>107.19532425618762</v>
      </c>
      <c r="W20" s="181">
        <v>106.91993543485124</v>
      </c>
      <c r="X20" s="181">
        <v>107.08950383346756</v>
      </c>
      <c r="Y20" s="181">
        <v>109.52674024372448</v>
      </c>
      <c r="Z20" s="181">
        <v>112.57101986172751</v>
      </c>
      <c r="AA20" s="181">
        <v>112.16063533343917</v>
      </c>
      <c r="AB20" s="181">
        <v>148.55510036818157</v>
      </c>
      <c r="AC20" s="196">
        <v>195.09498110835023</v>
      </c>
      <c r="AD20" s="196">
        <v>113.41117151717401</v>
      </c>
      <c r="AE20" s="196">
        <v>104.91683414854084</v>
      </c>
      <c r="AF20" s="196">
        <v>100</v>
      </c>
    </row>
    <row r="21" spans="1:32">
      <c r="A21" s="194"/>
      <c r="B21" s="197" t="s">
        <v>236</v>
      </c>
      <c r="C21" s="198"/>
      <c r="D21" s="203"/>
      <c r="E21" s="191"/>
      <c r="F21" s="192"/>
      <c r="G21" s="181">
        <v>100</v>
      </c>
      <c r="H21" s="181">
        <v>100</v>
      </c>
      <c r="I21" s="181">
        <v>99.07972883026838</v>
      </c>
      <c r="J21" s="181">
        <v>99.195344219641854</v>
      </c>
      <c r="K21" s="181">
        <v>99.195344219641854</v>
      </c>
      <c r="L21" s="181">
        <v>99.195344219641854</v>
      </c>
      <c r="M21" s="181">
        <v>99.195344219641854</v>
      </c>
      <c r="N21" s="181">
        <v>100.56888327894279</v>
      </c>
      <c r="O21" s="181">
        <v>100.56888327894279</v>
      </c>
      <c r="P21" s="181">
        <v>100.56888327894279</v>
      </c>
      <c r="Q21" s="181">
        <v>100.56888327894279</v>
      </c>
      <c r="R21" s="181">
        <v>100.68800216496395</v>
      </c>
      <c r="S21" s="181">
        <v>100.68800216496395</v>
      </c>
      <c r="T21" s="181">
        <v>100</v>
      </c>
      <c r="U21" s="181">
        <v>104.12061717790277</v>
      </c>
      <c r="V21" s="181">
        <v>105.49415623720368</v>
      </c>
      <c r="W21" s="181">
        <v>105.04088834763438</v>
      </c>
      <c r="X21" s="181">
        <v>105.32826793807679</v>
      </c>
      <c r="Y21" s="181">
        <v>107.26885824259814</v>
      </c>
      <c r="Z21" s="181">
        <v>112.27949807545319</v>
      </c>
      <c r="AA21" s="181">
        <v>112.50842125200334</v>
      </c>
      <c r="AB21" s="181">
        <v>134.66262927487159</v>
      </c>
      <c r="AC21" s="199">
        <v>187.5293809604641</v>
      </c>
      <c r="AD21" s="199">
        <v>115.74132353664801</v>
      </c>
      <c r="AE21" s="199">
        <v>101.39562858309181</v>
      </c>
      <c r="AF21" s="199">
        <v>100</v>
      </c>
    </row>
    <row r="22" spans="1:32">
      <c r="A22" s="194"/>
      <c r="B22" s="197"/>
      <c r="C22" s="210" t="s">
        <v>237</v>
      </c>
      <c r="D22" s="210"/>
      <c r="E22" s="210"/>
      <c r="F22" s="192"/>
      <c r="G22" s="181">
        <v>99.999999999999986</v>
      </c>
      <c r="H22" s="181">
        <v>99.999999999999986</v>
      </c>
      <c r="I22" s="181">
        <v>99.042841409213054</v>
      </c>
      <c r="J22" s="181">
        <v>99.042841409213054</v>
      </c>
      <c r="K22" s="181">
        <v>99.042841409213054</v>
      </c>
      <c r="L22" s="181">
        <v>99.042841409213054</v>
      </c>
      <c r="M22" s="181">
        <v>99.042841409213054</v>
      </c>
      <c r="N22" s="181">
        <v>100.47143632083538</v>
      </c>
      <c r="O22" s="181">
        <v>100.47143632083538</v>
      </c>
      <c r="P22" s="181">
        <v>100.47143632083538</v>
      </c>
      <c r="Q22" s="181">
        <v>100.47143632083538</v>
      </c>
      <c r="R22" s="181">
        <v>100.47143632083538</v>
      </c>
      <c r="S22" s="181">
        <v>100.47143632083538</v>
      </c>
      <c r="T22" s="181">
        <v>99.999999999999986</v>
      </c>
      <c r="U22" s="181">
        <v>104.28578473486694</v>
      </c>
      <c r="V22" s="181">
        <v>105.71437964648923</v>
      </c>
      <c r="W22" s="181">
        <v>105.24294332565388</v>
      </c>
      <c r="X22" s="181">
        <v>105.23818134261514</v>
      </c>
      <c r="Y22" s="181">
        <v>107.19582459878045</v>
      </c>
      <c r="Z22" s="181">
        <v>112.40730695213415</v>
      </c>
      <c r="AA22" s="181">
        <v>112.6454061040712</v>
      </c>
      <c r="AB22" s="181">
        <v>135.68762586344238</v>
      </c>
      <c r="AC22" s="211">
        <v>190.36978590332603</v>
      </c>
      <c r="AD22" s="211">
        <v>115.88990895867018</v>
      </c>
      <c r="AE22" s="211">
        <v>101.26656034322315</v>
      </c>
      <c r="AF22" s="211">
        <v>100</v>
      </c>
    </row>
    <row r="23" spans="1:32">
      <c r="A23" s="194"/>
      <c r="B23" s="197"/>
      <c r="C23" s="210" t="s">
        <v>238</v>
      </c>
      <c r="D23" s="210"/>
      <c r="E23" s="210"/>
      <c r="F23" s="192"/>
      <c r="G23" s="181">
        <v>100</v>
      </c>
      <c r="H23" s="181">
        <v>100</v>
      </c>
      <c r="I23" s="181">
        <v>100</v>
      </c>
      <c r="J23" s="181">
        <v>103</v>
      </c>
      <c r="K23" s="181">
        <v>103</v>
      </c>
      <c r="L23" s="181">
        <v>103</v>
      </c>
      <c r="M23" s="181">
        <v>103</v>
      </c>
      <c r="N23" s="181">
        <v>103</v>
      </c>
      <c r="O23" s="181">
        <v>103</v>
      </c>
      <c r="P23" s="181">
        <v>103</v>
      </c>
      <c r="Q23" s="181">
        <v>103</v>
      </c>
      <c r="R23" s="181">
        <v>106.09090909090909</v>
      </c>
      <c r="S23" s="181">
        <v>106.09090909090909</v>
      </c>
      <c r="T23" s="181">
        <v>100</v>
      </c>
      <c r="U23" s="181">
        <v>100</v>
      </c>
      <c r="V23" s="181">
        <v>100</v>
      </c>
      <c r="W23" s="181">
        <v>100</v>
      </c>
      <c r="X23" s="181">
        <v>107.57575757575756</v>
      </c>
      <c r="Y23" s="181">
        <v>109.09090909090908</v>
      </c>
      <c r="Z23" s="181">
        <v>109.09090909090908</v>
      </c>
      <c r="AA23" s="181">
        <v>109.09090909090908</v>
      </c>
      <c r="AB23" s="181">
        <v>109.09090909090908</v>
      </c>
      <c r="AC23" s="211">
        <v>116.66666666666666</v>
      </c>
      <c r="AD23" s="211">
        <v>109.99999999999999</v>
      </c>
      <c r="AE23" s="211">
        <v>106.94444444444444</v>
      </c>
      <c r="AF23" s="211">
        <v>100</v>
      </c>
    </row>
    <row r="24" spans="1:32">
      <c r="A24" s="194"/>
      <c r="B24" s="197" t="s">
        <v>239</v>
      </c>
      <c r="C24" s="198"/>
      <c r="D24" s="203"/>
      <c r="E24" s="191"/>
      <c r="F24" s="192"/>
      <c r="G24" s="181">
        <v>100.00000000000001</v>
      </c>
      <c r="H24" s="181">
        <v>100.00000000000001</v>
      </c>
      <c r="I24" s="181">
        <v>100.00000000000001</v>
      </c>
      <c r="J24" s="181">
        <v>99.345948665319142</v>
      </c>
      <c r="K24" s="181">
        <v>99.345948665319142</v>
      </c>
      <c r="L24" s="181">
        <v>99.345948665319142</v>
      </c>
      <c r="M24" s="181">
        <v>99.345948665319142</v>
      </c>
      <c r="N24" s="181">
        <v>99.345948665319142</v>
      </c>
      <c r="O24" s="181">
        <v>99.345948665319142</v>
      </c>
      <c r="P24" s="181">
        <v>99.345948665319142</v>
      </c>
      <c r="Q24" s="181">
        <v>102.20225048425557</v>
      </c>
      <c r="R24" s="181">
        <v>102.20225048425557</v>
      </c>
      <c r="S24" s="181">
        <v>102.20225048425557</v>
      </c>
      <c r="T24" s="181">
        <v>109.17498727754159</v>
      </c>
      <c r="U24" s="181">
        <v>109.82903861222245</v>
      </c>
      <c r="V24" s="181">
        <v>109.82903861222245</v>
      </c>
      <c r="W24" s="181">
        <v>109.82903861222245</v>
      </c>
      <c r="X24" s="181">
        <v>109.81621407624831</v>
      </c>
      <c r="Y24" s="181">
        <v>113.02234806978198</v>
      </c>
      <c r="Z24" s="181">
        <v>113.02234806978198</v>
      </c>
      <c r="AA24" s="181">
        <v>111.62220011932295</v>
      </c>
      <c r="AB24" s="181">
        <v>170.06314669337806</v>
      </c>
      <c r="AC24" s="199">
        <v>206.80789217836195</v>
      </c>
      <c r="AD24" s="199">
        <v>110.29392550284331</v>
      </c>
      <c r="AE24" s="199">
        <v>110.29392550284331</v>
      </c>
      <c r="AF24" s="199">
        <v>100</v>
      </c>
    </row>
    <row r="25" spans="1:32">
      <c r="A25" s="194" t="s">
        <v>240</v>
      </c>
      <c r="B25" s="195"/>
      <c r="C25" s="191"/>
      <c r="D25" s="203"/>
      <c r="E25" s="191"/>
      <c r="F25" s="192"/>
      <c r="G25" s="181">
        <v>100</v>
      </c>
      <c r="H25" s="181">
        <v>100.45091522532572</v>
      </c>
      <c r="I25" s="181">
        <v>100.34793172853051</v>
      </c>
      <c r="J25" s="181">
        <v>100.34793172853051</v>
      </c>
      <c r="K25" s="181">
        <v>103.07489326686343</v>
      </c>
      <c r="L25" s="181">
        <v>103.07489326686343</v>
      </c>
      <c r="M25" s="181">
        <v>104.66645919520627</v>
      </c>
      <c r="N25" s="181">
        <v>105.32014088294183</v>
      </c>
      <c r="O25" s="181">
        <v>105.32014088294183</v>
      </c>
      <c r="P25" s="181">
        <v>105.57036615014387</v>
      </c>
      <c r="Q25" s="181">
        <v>105.62003321842859</v>
      </c>
      <c r="R25" s="181">
        <v>107.71424667887958</v>
      </c>
      <c r="S25" s="181">
        <v>116.90116440268304</v>
      </c>
      <c r="T25" s="181">
        <v>120.70570301978557</v>
      </c>
      <c r="U25" s="181">
        <v>123.78142410745521</v>
      </c>
      <c r="V25" s="181">
        <v>123.85561000153959</v>
      </c>
      <c r="W25" s="181">
        <v>126.21124747247434</v>
      </c>
      <c r="X25" s="181">
        <v>126.21130664068014</v>
      </c>
      <c r="Y25" s="181">
        <v>126.90886327932614</v>
      </c>
      <c r="Z25" s="181">
        <v>127.90121933487036</v>
      </c>
      <c r="AA25" s="181">
        <v>127.24827664907549</v>
      </c>
      <c r="AB25" s="181">
        <v>127.22683909696654</v>
      </c>
      <c r="AC25" s="196">
        <v>152.71359068428302</v>
      </c>
      <c r="AD25" s="196">
        <v>114.3871723662276</v>
      </c>
      <c r="AE25" s="196">
        <v>105.52177281350347</v>
      </c>
      <c r="AF25" s="196">
        <v>100.37689322106147</v>
      </c>
    </row>
    <row r="26" spans="1:32">
      <c r="A26" s="194"/>
      <c r="B26" s="197" t="s">
        <v>241</v>
      </c>
      <c r="C26" s="198"/>
      <c r="D26" s="203"/>
      <c r="E26" s="191"/>
      <c r="F26" s="192"/>
      <c r="G26" s="181">
        <v>100.00000000000001</v>
      </c>
      <c r="H26" s="181">
        <v>100.10745349286178</v>
      </c>
      <c r="I26" s="181">
        <v>100.50395671534963</v>
      </c>
      <c r="J26" s="181">
        <v>100.50395671534963</v>
      </c>
      <c r="K26" s="181">
        <v>101.23134505781982</v>
      </c>
      <c r="L26" s="181">
        <v>101.23134505781982</v>
      </c>
      <c r="M26" s="181">
        <v>103.15450444347442</v>
      </c>
      <c r="N26" s="181">
        <v>104.10132029618993</v>
      </c>
      <c r="O26" s="181">
        <v>104.10132029618993</v>
      </c>
      <c r="P26" s="181">
        <v>104.46375549084496</v>
      </c>
      <c r="Q26" s="181">
        <v>104.53569504260567</v>
      </c>
      <c r="R26" s="181">
        <v>105.86211564344013</v>
      </c>
      <c r="S26" s="181">
        <v>117.43785284732019</v>
      </c>
      <c r="T26" s="181">
        <v>121.57380542661483</v>
      </c>
      <c r="U26" s="181">
        <v>126.02878946391456</v>
      </c>
      <c r="V26" s="181">
        <v>126.13624295677633</v>
      </c>
      <c r="W26" s="181">
        <v>129.42779794111581</v>
      </c>
      <c r="X26" s="181">
        <v>129.42788364245374</v>
      </c>
      <c r="Y26" s="181">
        <v>129.86501007491705</v>
      </c>
      <c r="Z26" s="181">
        <v>131.30237395179475</v>
      </c>
      <c r="AA26" s="181">
        <v>130.35662849582698</v>
      </c>
      <c r="AB26" s="181">
        <v>130.32557758135133</v>
      </c>
      <c r="AC26" s="199">
        <v>158.85193489177306</v>
      </c>
      <c r="AD26" s="199">
        <v>115.44706419724002</v>
      </c>
      <c r="AE26" s="199">
        <v>105.3866170740927</v>
      </c>
      <c r="AF26" s="199">
        <v>100.52558816918491</v>
      </c>
    </row>
    <row r="27" spans="1:32">
      <c r="A27" s="194"/>
      <c r="B27" s="198"/>
      <c r="C27" s="204" t="s">
        <v>242</v>
      </c>
      <c r="D27" s="203"/>
      <c r="E27" s="191"/>
      <c r="F27" s="192"/>
      <c r="G27" s="181">
        <v>100</v>
      </c>
      <c r="H27" s="181">
        <v>100</v>
      </c>
      <c r="I27" s="181">
        <v>100</v>
      </c>
      <c r="J27" s="181">
        <v>100</v>
      </c>
      <c r="K27" s="181">
        <v>100</v>
      </c>
      <c r="L27" s="181">
        <v>100</v>
      </c>
      <c r="M27" s="181">
        <v>100.27854966548099</v>
      </c>
      <c r="N27" s="181">
        <v>100.27854966548099</v>
      </c>
      <c r="O27" s="181">
        <v>100.27854966548099</v>
      </c>
      <c r="P27" s="181">
        <v>100.27854966548099</v>
      </c>
      <c r="Q27" s="181">
        <v>100.89807989587268</v>
      </c>
      <c r="R27" s="181">
        <v>100.89807989587268</v>
      </c>
      <c r="S27" s="181">
        <v>100.89807989587268</v>
      </c>
      <c r="T27" s="181">
        <v>108.64680096011622</v>
      </c>
      <c r="U27" s="181">
        <v>133.18091098040847</v>
      </c>
      <c r="V27" s="181">
        <v>133.18091098040847</v>
      </c>
      <c r="W27" s="181">
        <v>133.32018581314895</v>
      </c>
      <c r="X27" s="181">
        <v>133.32018581314895</v>
      </c>
      <c r="Y27" s="181">
        <v>133.32018581314895</v>
      </c>
      <c r="Z27" s="181">
        <v>133.32018581314895</v>
      </c>
      <c r="AA27" s="181">
        <v>133.32018581314895</v>
      </c>
      <c r="AB27" s="181">
        <v>133.32018581314895</v>
      </c>
      <c r="AC27" s="202">
        <v>152.42285157503454</v>
      </c>
      <c r="AD27" s="202">
        <v>115.8370584556106</v>
      </c>
      <c r="AE27" s="202">
        <v>101.6241822975462</v>
      </c>
      <c r="AF27" s="202">
        <v>100</v>
      </c>
    </row>
    <row r="28" spans="1:32">
      <c r="A28" s="194"/>
      <c r="B28" s="198"/>
      <c r="C28" s="204" t="s">
        <v>243</v>
      </c>
      <c r="D28" s="203"/>
      <c r="E28" s="213"/>
      <c r="F28" s="192"/>
      <c r="G28" s="181">
        <v>100.00000000000001</v>
      </c>
      <c r="H28" s="181">
        <v>100.12582954864931</v>
      </c>
      <c r="I28" s="181">
        <v>100.59014038857542</v>
      </c>
      <c r="J28" s="181">
        <v>100.59014038857542</v>
      </c>
      <c r="K28" s="181">
        <v>101.44192234920031</v>
      </c>
      <c r="L28" s="181">
        <v>101.44192234920031</v>
      </c>
      <c r="M28" s="181">
        <v>103.65609247744065</v>
      </c>
      <c r="N28" s="181">
        <v>104.76482713304149</v>
      </c>
      <c r="O28" s="181">
        <v>104.76482713304149</v>
      </c>
      <c r="P28" s="181">
        <v>105.18924383410426</v>
      </c>
      <c r="Q28" s="181">
        <v>105.18924383410426</v>
      </c>
      <c r="R28" s="181">
        <v>106.74250097891249</v>
      </c>
      <c r="S28" s="181">
        <v>119.32741689358899</v>
      </c>
      <c r="T28" s="181">
        <v>122.52267468722457</v>
      </c>
      <c r="U28" s="181">
        <v>124.40343448715286</v>
      </c>
      <c r="V28" s="181">
        <v>124.52926403580216</v>
      </c>
      <c r="W28" s="181">
        <v>128.30555654694186</v>
      </c>
      <c r="X28" s="181">
        <v>128.30565437284648</v>
      </c>
      <c r="Y28" s="181">
        <v>128.81753556195122</v>
      </c>
      <c r="Z28" s="181">
        <v>130.50071137207149</v>
      </c>
      <c r="AA28" s="181">
        <v>129.39322763452407</v>
      </c>
      <c r="AB28" s="181">
        <v>129.35686657775832</v>
      </c>
      <c r="AC28" s="202">
        <v>160.14597498828331</v>
      </c>
      <c r="AD28" s="202">
        <v>115.95693337380737</v>
      </c>
      <c r="AE28" s="202">
        <v>106.07849680793926</v>
      </c>
      <c r="AF28" s="202">
        <v>100.60338081277671</v>
      </c>
    </row>
    <row r="29" spans="1:32">
      <c r="A29" s="194"/>
      <c r="B29" s="198"/>
      <c r="C29" s="200" t="s">
        <v>244</v>
      </c>
      <c r="D29" s="203"/>
      <c r="E29" s="214"/>
      <c r="F29" s="192"/>
      <c r="G29" s="181">
        <v>100</v>
      </c>
      <c r="H29" s="181">
        <v>100</v>
      </c>
      <c r="I29" s="181">
        <v>100</v>
      </c>
      <c r="J29" s="181">
        <v>100</v>
      </c>
      <c r="K29" s="181">
        <v>100</v>
      </c>
      <c r="L29" s="181">
        <v>100</v>
      </c>
      <c r="M29" s="181">
        <v>100</v>
      </c>
      <c r="N29" s="181">
        <v>100</v>
      </c>
      <c r="O29" s="181">
        <v>100</v>
      </c>
      <c r="P29" s="181">
        <v>100</v>
      </c>
      <c r="Q29" s="181">
        <v>100</v>
      </c>
      <c r="R29" s="181">
        <v>100</v>
      </c>
      <c r="S29" s="181">
        <v>127.69786261264046</v>
      </c>
      <c r="T29" s="181">
        <v>144.66157632623407</v>
      </c>
      <c r="U29" s="181">
        <v>144.66157632623407</v>
      </c>
      <c r="V29" s="181">
        <v>144.66157632623407</v>
      </c>
      <c r="W29" s="181">
        <v>146.35199656699567</v>
      </c>
      <c r="X29" s="181">
        <v>146.35206882217616</v>
      </c>
      <c r="Y29" s="181">
        <v>146.35206882217616</v>
      </c>
      <c r="Z29" s="181">
        <v>146.35199656699567</v>
      </c>
      <c r="AA29" s="181">
        <v>146.35206882217616</v>
      </c>
      <c r="AB29" s="181">
        <v>146.35206882217616</v>
      </c>
      <c r="AC29" s="202">
        <v>146.86930442338954</v>
      </c>
      <c r="AD29" s="202">
        <v>100.35341871514083</v>
      </c>
      <c r="AE29" s="202">
        <v>100</v>
      </c>
      <c r="AF29" s="202">
        <v>100.23533523717008</v>
      </c>
    </row>
    <row r="30" spans="1:32">
      <c r="A30" s="205"/>
      <c r="B30" s="197" t="s">
        <v>245</v>
      </c>
      <c r="C30" s="198"/>
      <c r="D30" s="203"/>
      <c r="E30" s="215"/>
      <c r="F30" s="192"/>
      <c r="G30" s="181">
        <v>99.999999999999986</v>
      </c>
      <c r="H30" s="181">
        <v>101.21682610086268</v>
      </c>
      <c r="I30" s="181">
        <v>99.999999999999986</v>
      </c>
      <c r="J30" s="181">
        <v>99.999999999999986</v>
      </c>
      <c r="K30" s="181">
        <v>107.18595860376075</v>
      </c>
      <c r="L30" s="181">
        <v>107.18595860376075</v>
      </c>
      <c r="M30" s="181">
        <v>108.03807960649273</v>
      </c>
      <c r="N30" s="181">
        <v>108.03807960649273</v>
      </c>
      <c r="O30" s="181">
        <v>108.03807960649273</v>
      </c>
      <c r="P30" s="181">
        <v>108.03807960649273</v>
      </c>
      <c r="Q30" s="181">
        <v>108.03807960649273</v>
      </c>
      <c r="R30" s="181">
        <v>111.84445149903827</v>
      </c>
      <c r="S30" s="181">
        <v>115.7043629029242</v>
      </c>
      <c r="T30" s="181">
        <v>118.76985686394008</v>
      </c>
      <c r="U30" s="181">
        <v>118.76985686394008</v>
      </c>
      <c r="V30" s="181">
        <v>118.76985686394008</v>
      </c>
      <c r="W30" s="181">
        <v>119.03842222649239</v>
      </c>
      <c r="X30" s="181">
        <v>119.03842222649239</v>
      </c>
      <c r="Y30" s="181">
        <v>120.31673156152387</v>
      </c>
      <c r="Z30" s="181">
        <v>120.31673156152387</v>
      </c>
      <c r="AA30" s="181">
        <v>120.31673156152387</v>
      </c>
      <c r="AB30" s="181">
        <v>120.31673156152387</v>
      </c>
      <c r="AC30" s="199">
        <v>139.02524015807234</v>
      </c>
      <c r="AD30" s="199">
        <v>111.77252897505264</v>
      </c>
      <c r="AE30" s="199">
        <v>105.86772121585555</v>
      </c>
      <c r="AF30" s="199">
        <v>100</v>
      </c>
    </row>
    <row r="31" spans="1:32">
      <c r="A31" s="194" t="s">
        <v>246</v>
      </c>
      <c r="B31" s="195"/>
      <c r="C31" s="191"/>
      <c r="D31" s="203"/>
      <c r="E31" s="214"/>
      <c r="F31" s="192"/>
      <c r="G31" s="181">
        <v>100</v>
      </c>
      <c r="H31" s="181">
        <v>100.22078505325469</v>
      </c>
      <c r="I31" s="181">
        <v>100.22078505325469</v>
      </c>
      <c r="J31" s="181">
        <v>100.22078505325469</v>
      </c>
      <c r="K31" s="181">
        <v>96.785057289364318</v>
      </c>
      <c r="L31" s="181">
        <v>97.5872100675723</v>
      </c>
      <c r="M31" s="181">
        <v>97.845207836197346</v>
      </c>
      <c r="N31" s="181">
        <v>96.127343954252169</v>
      </c>
      <c r="O31" s="181">
        <v>96.127343954252169</v>
      </c>
      <c r="P31" s="181">
        <v>103.96502664670261</v>
      </c>
      <c r="Q31" s="181">
        <v>103.96502664670261</v>
      </c>
      <c r="R31" s="181">
        <v>106.2446042828841</v>
      </c>
      <c r="S31" s="181">
        <v>106.2446042828841</v>
      </c>
      <c r="T31" s="181">
        <v>106.2446042828841</v>
      </c>
      <c r="U31" s="181">
        <v>106.21624222059806</v>
      </c>
      <c r="V31" s="181">
        <v>106.21624222059806</v>
      </c>
      <c r="W31" s="181">
        <v>108.42136877079101</v>
      </c>
      <c r="X31" s="181">
        <v>110.71328190638789</v>
      </c>
      <c r="Y31" s="181">
        <v>110.08344771578801</v>
      </c>
      <c r="Z31" s="181">
        <v>111.20656286052102</v>
      </c>
      <c r="AA31" s="181">
        <v>111.20026018001302</v>
      </c>
      <c r="AB31" s="181">
        <v>111.20026018001302</v>
      </c>
      <c r="AC31" s="196">
        <v>140.77284556068176</v>
      </c>
      <c r="AD31" s="196">
        <v>99.18916711897856</v>
      </c>
      <c r="AE31" s="196">
        <v>101.38458246945723</v>
      </c>
      <c r="AF31" s="196">
        <v>99.990246140427004</v>
      </c>
    </row>
    <row r="32" spans="1:32">
      <c r="A32" s="194"/>
      <c r="B32" s="216" t="s">
        <v>247</v>
      </c>
      <c r="C32" s="191"/>
      <c r="D32" s="203"/>
      <c r="E32" s="214"/>
      <c r="F32" s="192"/>
      <c r="G32" s="181">
        <v>100</v>
      </c>
      <c r="H32" s="181">
        <v>100</v>
      </c>
      <c r="I32" s="181">
        <v>100</v>
      </c>
      <c r="J32" s="181">
        <v>100</v>
      </c>
      <c r="K32" s="181">
        <v>100</v>
      </c>
      <c r="L32" s="181">
        <v>100</v>
      </c>
      <c r="M32" s="181">
        <v>100</v>
      </c>
      <c r="N32" s="181">
        <v>100</v>
      </c>
      <c r="O32" s="181">
        <v>100</v>
      </c>
      <c r="P32" s="181">
        <v>100</v>
      </c>
      <c r="Q32" s="181">
        <v>100</v>
      </c>
      <c r="R32" s="181">
        <v>100</v>
      </c>
      <c r="S32" s="181">
        <v>100</v>
      </c>
      <c r="T32" s="181">
        <v>100</v>
      </c>
      <c r="U32" s="181">
        <v>100</v>
      </c>
      <c r="V32" s="181">
        <v>100</v>
      </c>
      <c r="W32" s="181">
        <v>100</v>
      </c>
      <c r="X32" s="181">
        <v>100</v>
      </c>
      <c r="Y32" s="181">
        <v>100</v>
      </c>
      <c r="Z32" s="181">
        <v>100</v>
      </c>
      <c r="AA32" s="181">
        <v>100</v>
      </c>
      <c r="AB32" s="181">
        <v>100</v>
      </c>
      <c r="AC32" s="199">
        <v>140</v>
      </c>
      <c r="AD32" s="199">
        <v>116.66666666666667</v>
      </c>
      <c r="AE32" s="199">
        <v>116.66666666666667</v>
      </c>
      <c r="AF32" s="199">
        <v>100</v>
      </c>
    </row>
    <row r="33" spans="1:32">
      <c r="A33" s="194"/>
      <c r="B33" s="216" t="s">
        <v>248</v>
      </c>
      <c r="C33" s="216"/>
      <c r="D33" s="203"/>
      <c r="E33" s="214"/>
      <c r="F33" s="192"/>
      <c r="G33" s="181">
        <v>100</v>
      </c>
      <c r="H33" s="181">
        <v>100</v>
      </c>
      <c r="I33" s="181">
        <v>100</v>
      </c>
      <c r="J33" s="181">
        <v>100</v>
      </c>
      <c r="K33" s="181">
        <v>100</v>
      </c>
      <c r="L33" s="181">
        <v>100.07037615883895</v>
      </c>
      <c r="M33" s="181">
        <v>101.0306496975754</v>
      </c>
      <c r="N33" s="181">
        <v>101.0306496975754</v>
      </c>
      <c r="O33" s="181">
        <v>101.0306496975754</v>
      </c>
      <c r="P33" s="181">
        <v>101.0306496975754</v>
      </c>
      <c r="Q33" s="181">
        <v>101.0306496975754</v>
      </c>
      <c r="R33" s="181">
        <v>109.51528929421374</v>
      </c>
      <c r="S33" s="181">
        <v>109.51528929421374</v>
      </c>
      <c r="T33" s="181">
        <v>109.51528929421374</v>
      </c>
      <c r="U33" s="181">
        <v>109.40972505595533</v>
      </c>
      <c r="V33" s="181">
        <v>109.40972505595533</v>
      </c>
      <c r="W33" s="181">
        <v>117.70522025563602</v>
      </c>
      <c r="X33" s="181">
        <v>119.75388034904674</v>
      </c>
      <c r="Y33" s="181">
        <v>123.80355150522213</v>
      </c>
      <c r="Z33" s="181">
        <v>127.98381151362801</v>
      </c>
      <c r="AA33" s="181">
        <v>127.96035279401504</v>
      </c>
      <c r="AB33" s="181">
        <v>127.96035279401504</v>
      </c>
      <c r="AC33" s="199">
        <v>166.32743814134088</v>
      </c>
      <c r="AD33" s="199">
        <v>100.35953328700977</v>
      </c>
      <c r="AE33" s="199">
        <v>109.18708610430521</v>
      </c>
      <c r="AF33" s="199">
        <v>99.969280126079369</v>
      </c>
    </row>
    <row r="34" spans="1:32">
      <c r="A34" s="205"/>
      <c r="B34" s="216" t="s">
        <v>249</v>
      </c>
      <c r="C34" s="216"/>
      <c r="D34" s="191"/>
      <c r="E34" s="215"/>
      <c r="F34" s="192"/>
      <c r="G34" s="181">
        <v>100.00000000000001</v>
      </c>
      <c r="H34" s="181">
        <v>106.2785728068625</v>
      </c>
      <c r="I34" s="181">
        <v>106.2785728068625</v>
      </c>
      <c r="J34" s="181">
        <v>106.2785728068625</v>
      </c>
      <c r="K34" s="181">
        <v>106.2785728068625</v>
      </c>
      <c r="L34" s="181">
        <v>106.2785728068625</v>
      </c>
      <c r="M34" s="181">
        <v>106.2785728068625</v>
      </c>
      <c r="N34" s="181">
        <v>106.2785728068625</v>
      </c>
      <c r="O34" s="181">
        <v>106.2785728068625</v>
      </c>
      <c r="P34" s="181">
        <v>106.2785728068625</v>
      </c>
      <c r="Q34" s="181">
        <v>106.2785728068625</v>
      </c>
      <c r="R34" s="181">
        <v>106.2785728068625</v>
      </c>
      <c r="S34" s="181">
        <v>106.2785728068625</v>
      </c>
      <c r="T34" s="181">
        <v>106.2785728068625</v>
      </c>
      <c r="U34" s="181">
        <v>106.2785728068625</v>
      </c>
      <c r="V34" s="181">
        <v>106.2785728068625</v>
      </c>
      <c r="W34" s="181">
        <v>106.2785728068625</v>
      </c>
      <c r="X34" s="181">
        <v>106.2785728068625</v>
      </c>
      <c r="Y34" s="181">
        <v>106.2785728068625</v>
      </c>
      <c r="Z34" s="181">
        <v>106.2785728068625</v>
      </c>
      <c r="AA34" s="181">
        <v>106.2785728068625</v>
      </c>
      <c r="AB34" s="181">
        <v>106.2785728068625</v>
      </c>
      <c r="AC34" s="199">
        <v>106.2785728068625</v>
      </c>
      <c r="AD34" s="199">
        <v>100</v>
      </c>
      <c r="AE34" s="199">
        <v>100</v>
      </c>
      <c r="AF34" s="199">
        <v>100</v>
      </c>
    </row>
    <row r="35" spans="1:32">
      <c r="A35" s="205"/>
      <c r="B35" s="216" t="s">
        <v>250</v>
      </c>
      <c r="C35" s="216"/>
      <c r="D35" s="191"/>
      <c r="E35" s="215"/>
      <c r="F35" s="192"/>
      <c r="G35" s="181">
        <v>100</v>
      </c>
      <c r="H35" s="181">
        <v>100</v>
      </c>
      <c r="I35" s="181">
        <v>100</v>
      </c>
      <c r="J35" s="181">
        <v>100</v>
      </c>
      <c r="K35" s="181">
        <v>95.049997743548701</v>
      </c>
      <c r="L35" s="181">
        <v>96.178452464172153</v>
      </c>
      <c r="M35" s="181">
        <v>96.178452464172153</v>
      </c>
      <c r="N35" s="181">
        <v>93.703451335946511</v>
      </c>
      <c r="O35" s="181">
        <v>93.703451335946511</v>
      </c>
      <c r="P35" s="181">
        <v>104.99554130324027</v>
      </c>
      <c r="Q35" s="181">
        <v>104.99554130324027</v>
      </c>
      <c r="R35" s="181">
        <v>104.99554130324027</v>
      </c>
      <c r="S35" s="181">
        <v>104.99554130324027</v>
      </c>
      <c r="T35" s="181">
        <v>104.99554130324027</v>
      </c>
      <c r="U35" s="181">
        <v>104.99554130324027</v>
      </c>
      <c r="V35" s="181">
        <v>104.99554130324027</v>
      </c>
      <c r="W35" s="181">
        <v>104.96149156689104</v>
      </c>
      <c r="X35" s="181">
        <v>107.47054243146593</v>
      </c>
      <c r="Y35" s="181">
        <v>104.99554130324027</v>
      </c>
      <c r="Z35" s="181">
        <v>104.99554130324027</v>
      </c>
      <c r="AA35" s="181">
        <v>104.99554130324027</v>
      </c>
      <c r="AB35" s="181">
        <v>104.99554130324027</v>
      </c>
      <c r="AC35" s="199">
        <v>132.6309316182267</v>
      </c>
      <c r="AD35" s="199">
        <v>98.552171402921786</v>
      </c>
      <c r="AE35" s="199">
        <v>97.999612254005669</v>
      </c>
      <c r="AF35" s="199">
        <v>100</v>
      </c>
    </row>
    <row r="36" spans="1:32">
      <c r="A36" s="194" t="s">
        <v>251</v>
      </c>
      <c r="B36" s="195"/>
      <c r="C36" s="191"/>
      <c r="D36" s="191"/>
      <c r="E36" s="214"/>
      <c r="F36" s="192"/>
      <c r="G36" s="181">
        <v>100.00000000000001</v>
      </c>
      <c r="H36" s="181">
        <v>100.26075436537153</v>
      </c>
      <c r="I36" s="181">
        <v>100.00000000000001</v>
      </c>
      <c r="J36" s="181">
        <v>100.00000000000001</v>
      </c>
      <c r="K36" s="181">
        <v>100.5102533561704</v>
      </c>
      <c r="L36" s="181">
        <v>100.78402451095754</v>
      </c>
      <c r="M36" s="181">
        <v>102.61500473927688</v>
      </c>
      <c r="N36" s="181">
        <v>102.17368635808872</v>
      </c>
      <c r="O36" s="181">
        <v>102.17368635808872</v>
      </c>
      <c r="P36" s="181">
        <v>102.23717386443624</v>
      </c>
      <c r="Q36" s="181">
        <v>102.73316184537796</v>
      </c>
      <c r="R36" s="181">
        <v>104.77457110727237</v>
      </c>
      <c r="S36" s="181">
        <v>108.28445144887202</v>
      </c>
      <c r="T36" s="181">
        <v>109.5816578987202</v>
      </c>
      <c r="U36" s="181">
        <v>110.61310084458002</v>
      </c>
      <c r="V36" s="181">
        <v>110.61310084458002</v>
      </c>
      <c r="W36" s="181">
        <v>112.9014061207515</v>
      </c>
      <c r="X36" s="181">
        <v>115.35164636901477</v>
      </c>
      <c r="Y36" s="181">
        <v>117.67751254872036</v>
      </c>
      <c r="Z36" s="181">
        <v>121.3570456098646</v>
      </c>
      <c r="AA36" s="181">
        <v>122.03080861918257</v>
      </c>
      <c r="AB36" s="181">
        <v>122.98326041657226</v>
      </c>
      <c r="AC36" s="196">
        <v>151.34665478145922</v>
      </c>
      <c r="AD36" s="196">
        <v>108.31330928164597</v>
      </c>
      <c r="AE36" s="196">
        <v>107.87964538129533</v>
      </c>
      <c r="AF36" s="196">
        <v>101.12453763503038</v>
      </c>
    </row>
    <row r="37" spans="1:32">
      <c r="A37" s="194"/>
      <c r="B37" s="217" t="s">
        <v>252</v>
      </c>
      <c r="C37" s="218"/>
      <c r="D37" s="218"/>
      <c r="E37" s="218"/>
      <c r="F37" s="192"/>
      <c r="G37" s="181">
        <v>99.999999999999986</v>
      </c>
      <c r="H37" s="181">
        <v>101.01898169040426</v>
      </c>
      <c r="I37" s="181">
        <v>99.999999999999986</v>
      </c>
      <c r="J37" s="181">
        <v>99.999999999999986</v>
      </c>
      <c r="K37" s="181">
        <v>101.20226847150246</v>
      </c>
      <c r="L37" s="181">
        <v>102.27211746019144</v>
      </c>
      <c r="M37" s="181">
        <v>106.34804422180852</v>
      </c>
      <c r="N37" s="181">
        <v>106.71450783392628</v>
      </c>
      <c r="O37" s="181">
        <v>106.71450783392628</v>
      </c>
      <c r="P37" s="181">
        <v>106.71450783392628</v>
      </c>
      <c r="Q37" s="181">
        <v>106.71450783392628</v>
      </c>
      <c r="R37" s="181">
        <v>114.69197220936817</v>
      </c>
      <c r="S37" s="181">
        <v>119.26730035601246</v>
      </c>
      <c r="T37" s="181">
        <v>117.40845643383162</v>
      </c>
      <c r="U37" s="181">
        <v>121.98378458047588</v>
      </c>
      <c r="V37" s="181">
        <v>121.98378458047588</v>
      </c>
      <c r="W37" s="181">
        <v>127.89715507192048</v>
      </c>
      <c r="X37" s="181">
        <v>127.89733817508734</v>
      </c>
      <c r="Y37" s="181">
        <v>127.89733817508734</v>
      </c>
      <c r="Z37" s="181">
        <v>134.13207101659961</v>
      </c>
      <c r="AA37" s="181">
        <v>136.70163647655554</v>
      </c>
      <c r="AB37" s="181">
        <v>136.70163647655554</v>
      </c>
      <c r="AC37" s="219">
        <v>181.21524349456072</v>
      </c>
      <c r="AD37" s="219">
        <v>108.51648764470008</v>
      </c>
      <c r="AE37" s="219">
        <v>115.72526835026717</v>
      </c>
      <c r="AF37" s="219">
        <v>100</v>
      </c>
    </row>
    <row r="38" spans="1:32">
      <c r="A38" s="220"/>
      <c r="B38" s="221" t="s">
        <v>253</v>
      </c>
      <c r="C38" s="222"/>
      <c r="D38" s="223"/>
      <c r="E38" s="224"/>
      <c r="F38" s="192"/>
      <c r="G38" s="181">
        <v>100.00000000000001</v>
      </c>
      <c r="H38" s="181">
        <v>100.00000000000001</v>
      </c>
      <c r="I38" s="181">
        <v>100.00000000000001</v>
      </c>
      <c r="J38" s="181">
        <v>100.00000000000001</v>
      </c>
      <c r="K38" s="181">
        <v>100.1540374539321</v>
      </c>
      <c r="L38" s="181">
        <v>100.1540374539321</v>
      </c>
      <c r="M38" s="181">
        <v>100.1540374539321</v>
      </c>
      <c r="N38" s="181">
        <v>100.1540374539321</v>
      </c>
      <c r="O38" s="181">
        <v>100.1540374539321</v>
      </c>
      <c r="P38" s="181">
        <v>100.30807490786421</v>
      </c>
      <c r="Q38" s="181">
        <v>100.30807490786421</v>
      </c>
      <c r="R38" s="181">
        <v>100.30807490786421</v>
      </c>
      <c r="S38" s="181">
        <v>106.7382961361248</v>
      </c>
      <c r="T38" s="181">
        <v>104.6981588077505</v>
      </c>
      <c r="U38" s="181">
        <v>104.6981588077505</v>
      </c>
      <c r="V38" s="181">
        <v>104.6981588077505</v>
      </c>
      <c r="W38" s="181">
        <v>104.6981588077505</v>
      </c>
      <c r="X38" s="181">
        <v>104.6981588077505</v>
      </c>
      <c r="Y38" s="181">
        <v>104.6981588077505</v>
      </c>
      <c r="Z38" s="181">
        <v>104.6981588077505</v>
      </c>
      <c r="AA38" s="181">
        <v>104.6981588077505</v>
      </c>
      <c r="AB38" s="181">
        <v>104.6981588077505</v>
      </c>
      <c r="AC38" s="225">
        <v>153.366135837553</v>
      </c>
      <c r="AD38" s="225">
        <v>102.46155976772742</v>
      </c>
      <c r="AE38" s="225">
        <v>104.15993817546092</v>
      </c>
      <c r="AF38" s="225">
        <v>101.4053815968641</v>
      </c>
    </row>
    <row r="39" spans="1:32">
      <c r="A39" s="194"/>
      <c r="B39" s="226" t="s">
        <v>254</v>
      </c>
      <c r="C39" s="197"/>
      <c r="D39" s="191"/>
      <c r="E39" s="214"/>
      <c r="F39" s="192"/>
      <c r="G39" s="181">
        <v>100.00000000000001</v>
      </c>
      <c r="H39" s="181">
        <v>100.00000000000001</v>
      </c>
      <c r="I39" s="181">
        <v>100.00000000000001</v>
      </c>
      <c r="J39" s="181">
        <v>100.00000000000001</v>
      </c>
      <c r="K39" s="181">
        <v>100.00000000000001</v>
      </c>
      <c r="L39" s="181">
        <v>100.00000000000001</v>
      </c>
      <c r="M39" s="181">
        <v>100.00000000000001</v>
      </c>
      <c r="N39" s="181">
        <v>101.31173833690318</v>
      </c>
      <c r="O39" s="181">
        <v>101.31173833690318</v>
      </c>
      <c r="P39" s="181">
        <v>101.31173833690318</v>
      </c>
      <c r="Q39" s="181">
        <v>101.31173833690318</v>
      </c>
      <c r="R39" s="181">
        <v>101.31173833690318</v>
      </c>
      <c r="S39" s="181">
        <v>102.29549290185231</v>
      </c>
      <c r="T39" s="181">
        <v>102.29549290185231</v>
      </c>
      <c r="U39" s="181">
        <v>102.29549290185231</v>
      </c>
      <c r="V39" s="181">
        <v>102.29549290185231</v>
      </c>
      <c r="W39" s="181">
        <v>107.18053131935284</v>
      </c>
      <c r="X39" s="181">
        <v>112.06556973685336</v>
      </c>
      <c r="Y39" s="181">
        <v>114.50808894560362</v>
      </c>
      <c r="Z39" s="181">
        <v>112.06556973685336</v>
      </c>
      <c r="AA39" s="181">
        <v>112.06556973685336</v>
      </c>
      <c r="AB39" s="181">
        <v>112.06556973685336</v>
      </c>
      <c r="AC39" s="199">
        <v>122.48523356573116</v>
      </c>
      <c r="AD39" s="199">
        <v>107.96429522120543</v>
      </c>
      <c r="AE39" s="199">
        <v>104.97289006421622</v>
      </c>
      <c r="AF39" s="199">
        <v>104.70849447497218</v>
      </c>
    </row>
    <row r="40" spans="1:32">
      <c r="A40" s="194"/>
      <c r="B40" s="226" t="s">
        <v>255</v>
      </c>
      <c r="C40" s="197"/>
      <c r="D40" s="203"/>
      <c r="E40" s="214"/>
      <c r="F40" s="192"/>
      <c r="G40" s="181">
        <v>100</v>
      </c>
      <c r="H40" s="181">
        <v>100</v>
      </c>
      <c r="I40" s="181">
        <v>100</v>
      </c>
      <c r="J40" s="181">
        <v>100</v>
      </c>
      <c r="K40" s="181">
        <v>100</v>
      </c>
      <c r="L40" s="181">
        <v>100</v>
      </c>
      <c r="M40" s="181">
        <v>102.47829145469743</v>
      </c>
      <c r="N40" s="181">
        <v>102.26181773759706</v>
      </c>
      <c r="O40" s="181">
        <v>102.26181773759706</v>
      </c>
      <c r="P40" s="181">
        <v>102.26181773759706</v>
      </c>
      <c r="Q40" s="181">
        <v>102.26181773759706</v>
      </c>
      <c r="R40" s="181">
        <v>102.26181773759706</v>
      </c>
      <c r="S40" s="181">
        <v>104.1974956245686</v>
      </c>
      <c r="T40" s="181">
        <v>106.88992932845453</v>
      </c>
      <c r="U40" s="181">
        <v>104.95425144148298</v>
      </c>
      <c r="V40" s="181">
        <v>104.95425144148298</v>
      </c>
      <c r="W40" s="181">
        <v>104.95425144148298</v>
      </c>
      <c r="X40" s="181">
        <v>104.95425144148298</v>
      </c>
      <c r="Y40" s="181">
        <v>107.53901224268164</v>
      </c>
      <c r="Z40" s="181">
        <v>109.26110912648024</v>
      </c>
      <c r="AA40" s="181">
        <v>109.47763352243004</v>
      </c>
      <c r="AB40" s="181">
        <v>109.47763352243004</v>
      </c>
      <c r="AC40" s="199">
        <v>119.31970065209229</v>
      </c>
      <c r="AD40" s="199">
        <v>105.46167556292782</v>
      </c>
      <c r="AE40" s="199">
        <v>100.63588276828295</v>
      </c>
      <c r="AF40" s="199">
        <v>100</v>
      </c>
    </row>
    <row r="41" spans="1:32">
      <c r="A41" s="194"/>
      <c r="B41" s="217" t="s">
        <v>256</v>
      </c>
      <c r="C41" s="218"/>
      <c r="D41" s="218"/>
      <c r="E41" s="218"/>
      <c r="F41" s="192"/>
      <c r="G41" s="181">
        <v>100</v>
      </c>
      <c r="H41" s="181">
        <v>100</v>
      </c>
      <c r="I41" s="181">
        <v>100</v>
      </c>
      <c r="J41" s="181">
        <v>100</v>
      </c>
      <c r="K41" s="181">
        <v>100</v>
      </c>
      <c r="L41" s="181">
        <v>100</v>
      </c>
      <c r="M41" s="181">
        <v>100</v>
      </c>
      <c r="N41" s="181">
        <v>100</v>
      </c>
      <c r="O41" s="181">
        <v>100</v>
      </c>
      <c r="P41" s="181">
        <v>100</v>
      </c>
      <c r="Q41" s="181">
        <v>100</v>
      </c>
      <c r="R41" s="181">
        <v>100</v>
      </c>
      <c r="S41" s="181">
        <v>100</v>
      </c>
      <c r="T41" s="181">
        <v>108.16217508570423</v>
      </c>
      <c r="U41" s="181">
        <v>108.16217508570423</v>
      </c>
      <c r="V41" s="181">
        <v>108.16217508570423</v>
      </c>
      <c r="W41" s="181">
        <v>108.16217508570423</v>
      </c>
      <c r="X41" s="181">
        <v>121.58363261791922</v>
      </c>
      <c r="Y41" s="181">
        <v>130.5312709727292</v>
      </c>
      <c r="Z41" s="181">
        <v>148.42654768234922</v>
      </c>
      <c r="AA41" s="181">
        <v>148.42654768234922</v>
      </c>
      <c r="AB41" s="181">
        <v>148.42654768234922</v>
      </c>
      <c r="AC41" s="219">
        <v>180.50034877998789</v>
      </c>
      <c r="AD41" s="219">
        <v>103.57307085272592</v>
      </c>
      <c r="AE41" s="219">
        <v>105.21567880369483</v>
      </c>
      <c r="AF41" s="219">
        <v>100</v>
      </c>
    </row>
    <row r="42" spans="1:32">
      <c r="A42" s="194"/>
      <c r="B42" s="217" t="s">
        <v>257</v>
      </c>
      <c r="C42" s="218"/>
      <c r="D42" s="218"/>
      <c r="E42" s="218"/>
      <c r="F42" s="192"/>
      <c r="G42" s="181">
        <v>100.00000000000001</v>
      </c>
      <c r="H42" s="181">
        <v>100.00000000000001</v>
      </c>
      <c r="I42" s="181">
        <v>100.00000000000001</v>
      </c>
      <c r="J42" s="181">
        <v>100.00000000000001</v>
      </c>
      <c r="K42" s="181">
        <v>100.61554178761861</v>
      </c>
      <c r="L42" s="181">
        <v>100.61554178761861</v>
      </c>
      <c r="M42" s="181">
        <v>102.603736718609</v>
      </c>
      <c r="N42" s="181">
        <v>100.28481454777453</v>
      </c>
      <c r="O42" s="181">
        <v>100.28481454777453</v>
      </c>
      <c r="P42" s="181">
        <v>100.44659981550716</v>
      </c>
      <c r="Q42" s="181">
        <v>102.06445249283354</v>
      </c>
      <c r="R42" s="181">
        <v>102.06445249283354</v>
      </c>
      <c r="S42" s="181">
        <v>106.88019914022557</v>
      </c>
      <c r="T42" s="181">
        <v>109.18437838923785</v>
      </c>
      <c r="U42" s="181">
        <v>109.18437838923785</v>
      </c>
      <c r="V42" s="181">
        <v>109.18437838923785</v>
      </c>
      <c r="W42" s="181">
        <v>109.38750717915198</v>
      </c>
      <c r="X42" s="181">
        <v>109.38750717915198</v>
      </c>
      <c r="Y42" s="181">
        <v>111.42651659126521</v>
      </c>
      <c r="Z42" s="181">
        <v>111.42651659126521</v>
      </c>
      <c r="AA42" s="181">
        <v>111.42856839722396</v>
      </c>
      <c r="AB42" s="181">
        <v>114.53535071784695</v>
      </c>
      <c r="AC42" s="219">
        <v>134.77021671875639</v>
      </c>
      <c r="AD42" s="219">
        <v>114.00392599661286</v>
      </c>
      <c r="AE42" s="219">
        <v>105.46708274216724</v>
      </c>
      <c r="AF42" s="219">
        <v>101.69257519442539</v>
      </c>
    </row>
    <row r="43" spans="1:32">
      <c r="A43" s="194" t="s">
        <v>258</v>
      </c>
      <c r="B43" s="195"/>
      <c r="C43" s="191"/>
      <c r="D43" s="203"/>
      <c r="E43" s="214"/>
      <c r="F43" s="192"/>
      <c r="G43" s="181">
        <v>100</v>
      </c>
      <c r="H43" s="181">
        <v>100</v>
      </c>
      <c r="I43" s="181">
        <v>103.08864359325052</v>
      </c>
      <c r="J43" s="181">
        <v>105.29986355070461</v>
      </c>
      <c r="K43" s="181">
        <v>105.29986355070461</v>
      </c>
      <c r="L43" s="181">
        <v>105.29986355070461</v>
      </c>
      <c r="M43" s="181">
        <v>105.29986355070461</v>
      </c>
      <c r="N43" s="181">
        <v>106.89497514940452</v>
      </c>
      <c r="O43" s="181">
        <v>106.89497514940452</v>
      </c>
      <c r="P43" s="181">
        <v>106.89497514940452</v>
      </c>
      <c r="Q43" s="181">
        <v>106.89497514940452</v>
      </c>
      <c r="R43" s="181">
        <v>106.89497514940452</v>
      </c>
      <c r="S43" s="181">
        <v>107.09280617847962</v>
      </c>
      <c r="T43" s="181">
        <v>110.24155213419583</v>
      </c>
      <c r="U43" s="181">
        <v>109.67800871482871</v>
      </c>
      <c r="V43" s="181">
        <v>109.69837775408294</v>
      </c>
      <c r="W43" s="181">
        <v>109.90885782637669</v>
      </c>
      <c r="X43" s="181">
        <v>109.90206814662525</v>
      </c>
      <c r="Y43" s="181">
        <v>109.90206814662525</v>
      </c>
      <c r="Z43" s="181">
        <v>109.90885782637669</v>
      </c>
      <c r="AA43" s="181">
        <v>110.92052010933695</v>
      </c>
      <c r="AB43" s="181">
        <v>110.92052010933695</v>
      </c>
      <c r="AC43" s="196">
        <v>123.85981251927164</v>
      </c>
      <c r="AD43" s="196">
        <v>101.00612422639006</v>
      </c>
      <c r="AE43" s="196">
        <v>100.54203581331687</v>
      </c>
      <c r="AF43" s="196">
        <v>101.0618241409541</v>
      </c>
    </row>
    <row r="44" spans="1:32">
      <c r="A44" s="194"/>
      <c r="B44" s="197" t="s">
        <v>259</v>
      </c>
      <c r="C44" s="198"/>
      <c r="D44" s="203"/>
      <c r="E44" s="214"/>
      <c r="F44" s="192"/>
      <c r="G44" s="181">
        <v>99.999999999999972</v>
      </c>
      <c r="H44" s="181">
        <v>99.999999999999972</v>
      </c>
      <c r="I44" s="181">
        <v>99.999999999999972</v>
      </c>
      <c r="J44" s="181">
        <v>104.86873255821993</v>
      </c>
      <c r="K44" s="181">
        <v>104.86873255821993</v>
      </c>
      <c r="L44" s="181">
        <v>104.86873255821993</v>
      </c>
      <c r="M44" s="181">
        <v>104.86873255821993</v>
      </c>
      <c r="N44" s="181">
        <v>108.38089865838764</v>
      </c>
      <c r="O44" s="181">
        <v>108.38089865838764</v>
      </c>
      <c r="P44" s="181">
        <v>108.38089865838764</v>
      </c>
      <c r="Q44" s="181">
        <v>108.38089865838764</v>
      </c>
      <c r="R44" s="181">
        <v>108.38089865838764</v>
      </c>
      <c r="S44" s="181">
        <v>108.81648914274321</v>
      </c>
      <c r="T44" s="181">
        <v>115.74949546826943</v>
      </c>
      <c r="U44" s="181">
        <v>114.50866812108757</v>
      </c>
      <c r="V44" s="181">
        <v>114.55351730231102</v>
      </c>
      <c r="W44" s="181">
        <v>115.0169588416199</v>
      </c>
      <c r="X44" s="181">
        <v>115.0020091145454</v>
      </c>
      <c r="Y44" s="181">
        <v>115.0020091145454</v>
      </c>
      <c r="Z44" s="181">
        <v>115.0169588416199</v>
      </c>
      <c r="AA44" s="181">
        <v>117.24446817571744</v>
      </c>
      <c r="AB44" s="181">
        <v>117.24446817571744</v>
      </c>
      <c r="AC44" s="199">
        <v>128.84697159340553</v>
      </c>
      <c r="AD44" s="199">
        <v>101.78562939731319</v>
      </c>
      <c r="AE44" s="199">
        <v>100.79328236458369</v>
      </c>
      <c r="AF44" s="199">
        <v>102.27443070363525</v>
      </c>
    </row>
    <row r="45" spans="1:32">
      <c r="A45" s="194"/>
      <c r="B45" s="197" t="s">
        <v>260</v>
      </c>
      <c r="C45" s="191"/>
      <c r="D45" s="203"/>
      <c r="E45" s="215"/>
      <c r="F45" s="192"/>
      <c r="G45" s="181">
        <v>99.999999999999986</v>
      </c>
      <c r="H45" s="181">
        <v>99.999999999999986</v>
      </c>
      <c r="I45" s="181">
        <v>161.82803584211746</v>
      </c>
      <c r="J45" s="181">
        <v>161.82803584211746</v>
      </c>
      <c r="K45" s="181">
        <v>161.82803584211746</v>
      </c>
      <c r="L45" s="181">
        <v>161.82803584211746</v>
      </c>
      <c r="M45" s="181">
        <v>161.82803584211746</v>
      </c>
      <c r="N45" s="181">
        <v>161.82803584211746</v>
      </c>
      <c r="O45" s="181">
        <v>161.82803584211746</v>
      </c>
      <c r="P45" s="181">
        <v>161.82803584211746</v>
      </c>
      <c r="Q45" s="181">
        <v>161.82803584211746</v>
      </c>
      <c r="R45" s="181">
        <v>161.82803584211746</v>
      </c>
      <c r="S45" s="181">
        <v>161.82803584211746</v>
      </c>
      <c r="T45" s="181">
        <v>161.82803584211746</v>
      </c>
      <c r="U45" s="181">
        <v>161.82803584211746</v>
      </c>
      <c r="V45" s="181">
        <v>161.82803584211746</v>
      </c>
      <c r="W45" s="181">
        <v>161.82803584211746</v>
      </c>
      <c r="X45" s="181">
        <v>161.82803584211746</v>
      </c>
      <c r="Y45" s="181">
        <v>161.82803584211746</v>
      </c>
      <c r="Z45" s="181">
        <v>161.82803584211746</v>
      </c>
      <c r="AA45" s="181">
        <v>161.82803584211746</v>
      </c>
      <c r="AB45" s="181">
        <v>161.82803584211746</v>
      </c>
      <c r="AC45" s="199">
        <v>315.36127598500769</v>
      </c>
      <c r="AD45" s="199">
        <v>101.33265196091585</v>
      </c>
      <c r="AE45" s="199">
        <v>101.33265196091585</v>
      </c>
      <c r="AF45" s="199">
        <v>100</v>
      </c>
    </row>
    <row r="46" spans="1:32">
      <c r="A46" s="194"/>
      <c r="B46" s="197" t="s">
        <v>261</v>
      </c>
      <c r="C46" s="191"/>
      <c r="D46" s="203"/>
      <c r="E46" s="227"/>
      <c r="F46" s="192"/>
      <c r="G46" s="181">
        <v>100</v>
      </c>
      <c r="H46" s="181">
        <v>100</v>
      </c>
      <c r="I46" s="181">
        <v>100</v>
      </c>
      <c r="J46" s="181">
        <v>100</v>
      </c>
      <c r="K46" s="181">
        <v>100</v>
      </c>
      <c r="L46" s="181">
        <v>100</v>
      </c>
      <c r="M46" s="181">
        <v>100</v>
      </c>
      <c r="N46" s="181">
        <v>100</v>
      </c>
      <c r="O46" s="181">
        <v>100</v>
      </c>
      <c r="P46" s="181">
        <v>100</v>
      </c>
      <c r="Q46" s="181">
        <v>100</v>
      </c>
      <c r="R46" s="181">
        <v>100</v>
      </c>
      <c r="S46" s="181">
        <v>100</v>
      </c>
      <c r="T46" s="181">
        <v>100</v>
      </c>
      <c r="U46" s="181">
        <v>100</v>
      </c>
      <c r="V46" s="181">
        <v>100</v>
      </c>
      <c r="W46" s="181">
        <v>100</v>
      </c>
      <c r="X46" s="181">
        <v>100</v>
      </c>
      <c r="Y46" s="181">
        <v>100</v>
      </c>
      <c r="Z46" s="181">
        <v>100</v>
      </c>
      <c r="AA46" s="181">
        <v>100</v>
      </c>
      <c r="AB46" s="181">
        <v>100</v>
      </c>
      <c r="AC46" s="199">
        <v>100</v>
      </c>
      <c r="AD46" s="199">
        <v>100</v>
      </c>
      <c r="AE46" s="199">
        <v>100</v>
      </c>
      <c r="AF46" s="199">
        <v>100</v>
      </c>
    </row>
    <row r="47" spans="1:32">
      <c r="A47" s="194" t="s">
        <v>262</v>
      </c>
      <c r="B47" s="195"/>
      <c r="C47" s="191"/>
      <c r="D47" s="203"/>
      <c r="E47" s="228"/>
      <c r="F47" s="192"/>
      <c r="G47" s="181">
        <v>100</v>
      </c>
      <c r="H47" s="181">
        <v>100</v>
      </c>
      <c r="I47" s="181">
        <v>107.27784860847136</v>
      </c>
      <c r="J47" s="181">
        <v>111.57608836365689</v>
      </c>
      <c r="K47" s="181">
        <v>106.76836645717074</v>
      </c>
      <c r="L47" s="181">
        <v>111.31298274712012</v>
      </c>
      <c r="M47" s="181">
        <v>120.70672447967704</v>
      </c>
      <c r="N47" s="181">
        <v>117.55745312188824</v>
      </c>
      <c r="O47" s="181">
        <v>119.01208065547924</v>
      </c>
      <c r="P47" s="181">
        <v>114.43784122788756</v>
      </c>
      <c r="Q47" s="181">
        <v>114.03401929841863</v>
      </c>
      <c r="R47" s="181">
        <v>114.32781106628677</v>
      </c>
      <c r="S47" s="181">
        <v>114.32781106628677</v>
      </c>
      <c r="T47" s="181">
        <v>121.62149067568477</v>
      </c>
      <c r="U47" s="181">
        <v>121.10270314125962</v>
      </c>
      <c r="V47" s="181">
        <v>121.10270314125962</v>
      </c>
      <c r="W47" s="181">
        <v>120.41398220174936</v>
      </c>
      <c r="X47" s="181">
        <v>121.07685693508043</v>
      </c>
      <c r="Y47" s="181">
        <v>113.03008387262767</v>
      </c>
      <c r="Z47" s="181">
        <v>121.94090463560751</v>
      </c>
      <c r="AA47" s="181">
        <v>129.21310964266692</v>
      </c>
      <c r="AB47" s="181">
        <v>129.21310964266692</v>
      </c>
      <c r="AC47" s="196">
        <v>133.74881693897953</v>
      </c>
      <c r="AD47" s="196">
        <v>105.81939594377145</v>
      </c>
      <c r="AE47" s="196">
        <v>104.20496469849869</v>
      </c>
      <c r="AF47" s="196">
        <v>100.52862439399173</v>
      </c>
    </row>
    <row r="48" spans="1:32">
      <c r="A48" s="194"/>
      <c r="B48" s="197" t="s">
        <v>263</v>
      </c>
      <c r="C48" s="191"/>
      <c r="D48" s="203"/>
      <c r="E48" s="229"/>
      <c r="F48" s="192"/>
      <c r="G48" s="181">
        <v>100</v>
      </c>
      <c r="H48" s="181">
        <v>100</v>
      </c>
      <c r="I48" s="181">
        <v>100</v>
      </c>
      <c r="J48" s="181">
        <v>109.10430241344655</v>
      </c>
      <c r="K48" s="181">
        <v>109.10430241344655</v>
      </c>
      <c r="L48" s="181">
        <v>109.10430241344655</v>
      </c>
      <c r="M48" s="181">
        <v>109.10430241344655</v>
      </c>
      <c r="N48" s="181">
        <v>109.10430241344655</v>
      </c>
      <c r="O48" s="181">
        <v>109.10430241344655</v>
      </c>
      <c r="P48" s="181">
        <v>109.10430241344655</v>
      </c>
      <c r="Q48" s="181">
        <v>109.10430241344655</v>
      </c>
      <c r="R48" s="181">
        <v>109.10430241344655</v>
      </c>
      <c r="S48" s="181">
        <v>109.10430241344655</v>
      </c>
      <c r="T48" s="181">
        <v>109.10430241344655</v>
      </c>
      <c r="U48" s="181">
        <v>109.10430241344655</v>
      </c>
      <c r="V48" s="181">
        <v>109.10430241344655</v>
      </c>
      <c r="W48" s="181">
        <v>109.10430241344655</v>
      </c>
      <c r="X48" s="181">
        <v>111.42334825994924</v>
      </c>
      <c r="Y48" s="181">
        <v>109.19024289972864</v>
      </c>
      <c r="Z48" s="181">
        <v>109.20252011205466</v>
      </c>
      <c r="AA48" s="181">
        <v>109.19024289972864</v>
      </c>
      <c r="AB48" s="181">
        <v>109.19024289972864</v>
      </c>
      <c r="AC48" s="199">
        <v>127.26379839103561</v>
      </c>
      <c r="AD48" s="199">
        <v>106.86613671159706</v>
      </c>
      <c r="AE48" s="199">
        <v>105.22682695161822</v>
      </c>
      <c r="AF48" s="199">
        <v>100</v>
      </c>
    </row>
    <row r="49" spans="1:32">
      <c r="A49" s="194"/>
      <c r="B49" s="197" t="s">
        <v>264</v>
      </c>
      <c r="C49" s="191"/>
      <c r="D49" s="203"/>
      <c r="E49" s="229"/>
      <c r="F49" s="192"/>
      <c r="G49" s="181">
        <v>100.00000000000001</v>
      </c>
      <c r="H49" s="181">
        <v>100.00000000000001</v>
      </c>
      <c r="I49" s="181">
        <v>100.00000000000001</v>
      </c>
      <c r="J49" s="181">
        <v>103.65055437900747</v>
      </c>
      <c r="K49" s="181">
        <v>101.13458544549435</v>
      </c>
      <c r="L49" s="181">
        <v>110.91738563111622</v>
      </c>
      <c r="M49" s="181">
        <v>122.69856441106799</v>
      </c>
      <c r="N49" s="181">
        <v>123.75259771768278</v>
      </c>
      <c r="O49" s="181">
        <v>126.88384788221171</v>
      </c>
      <c r="P49" s="181">
        <v>126.88384788221171</v>
      </c>
      <c r="Q49" s="181">
        <v>126.01457554005523</v>
      </c>
      <c r="R49" s="181">
        <v>126.64699552402413</v>
      </c>
      <c r="S49" s="181">
        <v>126.64699552402413</v>
      </c>
      <c r="T49" s="181">
        <v>142.34746519722509</v>
      </c>
      <c r="U49" s="181">
        <v>140.0491584262162</v>
      </c>
      <c r="V49" s="181">
        <v>140.0491584262162</v>
      </c>
      <c r="W49" s="181">
        <v>131.59803934504916</v>
      </c>
      <c r="X49" s="181">
        <v>131.59803934504916</v>
      </c>
      <c r="Y49" s="181">
        <v>131.59803934504916</v>
      </c>
      <c r="Z49" s="181">
        <v>135.23016027246493</v>
      </c>
      <c r="AA49" s="181">
        <v>135.23016027246493</v>
      </c>
      <c r="AB49" s="181">
        <v>135.23016027246493</v>
      </c>
      <c r="AC49" s="199">
        <v>144.21464515696809</v>
      </c>
      <c r="AD49" s="199">
        <v>103.94815408220282</v>
      </c>
      <c r="AE49" s="199">
        <v>102.27832721009264</v>
      </c>
      <c r="AF49" s="199">
        <v>100</v>
      </c>
    </row>
    <row r="50" spans="1:32">
      <c r="A50" s="194"/>
      <c r="B50" s="197" t="s">
        <v>265</v>
      </c>
      <c r="C50" s="191"/>
      <c r="D50" s="203"/>
      <c r="E50" s="229"/>
      <c r="F50" s="192"/>
      <c r="G50" s="181">
        <v>100.00000000000001</v>
      </c>
      <c r="H50" s="181">
        <v>100.00000000000001</v>
      </c>
      <c r="I50" s="181">
        <v>129.15700868403761</v>
      </c>
      <c r="J50" s="181">
        <v>129.15700868403761</v>
      </c>
      <c r="K50" s="181">
        <v>114.5785043420188</v>
      </c>
      <c r="L50" s="181">
        <v>114.5785043420188</v>
      </c>
      <c r="M50" s="181">
        <v>130.28617919512897</v>
      </c>
      <c r="N50" s="181">
        <v>115.70767485311019</v>
      </c>
      <c r="O50" s="181">
        <v>115.70767485311019</v>
      </c>
      <c r="P50" s="181">
        <v>97.382047887207747</v>
      </c>
      <c r="Q50" s="181">
        <v>97.382047887207747</v>
      </c>
      <c r="R50" s="181">
        <v>97.382047887207747</v>
      </c>
      <c r="S50" s="181">
        <v>97.382047887207747</v>
      </c>
      <c r="T50" s="181">
        <v>97.382047887207747</v>
      </c>
      <c r="U50" s="181">
        <v>99.581067085905005</v>
      </c>
      <c r="V50" s="181">
        <v>99.581067085905005</v>
      </c>
      <c r="W50" s="181">
        <v>112.55039937458984</v>
      </c>
      <c r="X50" s="181">
        <v>112.55039937458984</v>
      </c>
      <c r="Y50" s="181">
        <v>82.870112456039976</v>
      </c>
      <c r="Z50" s="181">
        <v>111.79537840866739</v>
      </c>
      <c r="AA50" s="181">
        <v>140.9438365555863</v>
      </c>
      <c r="AB50" s="181">
        <v>140.9438365555863</v>
      </c>
      <c r="AC50" s="199">
        <v>121.69698609734506</v>
      </c>
      <c r="AD50" s="199">
        <v>108.86463501051435</v>
      </c>
      <c r="AE50" s="199">
        <v>107.41847710900889</v>
      </c>
      <c r="AF50" s="199">
        <v>102.37017817616638</v>
      </c>
    </row>
    <row r="51" spans="1:32">
      <c r="A51" s="194" t="s">
        <v>266</v>
      </c>
      <c r="B51" s="195"/>
      <c r="C51" s="191"/>
      <c r="D51" s="203"/>
      <c r="E51" s="228"/>
      <c r="F51" s="192"/>
      <c r="G51" s="181">
        <v>100.00000000000001</v>
      </c>
      <c r="H51" s="181">
        <v>100.00000000000001</v>
      </c>
      <c r="I51" s="181">
        <v>100.00000000000001</v>
      </c>
      <c r="J51" s="181">
        <v>100.00000000000001</v>
      </c>
      <c r="K51" s="181">
        <v>100.00000000000001</v>
      </c>
      <c r="L51" s="181">
        <v>100.00000000000001</v>
      </c>
      <c r="M51" s="181">
        <v>100.00000000000001</v>
      </c>
      <c r="N51" s="181">
        <v>100.00000000000001</v>
      </c>
      <c r="O51" s="181">
        <v>100.00000000000001</v>
      </c>
      <c r="P51" s="181">
        <v>100.00000000000001</v>
      </c>
      <c r="Q51" s="181">
        <v>100.00000000000001</v>
      </c>
      <c r="R51" s="181">
        <v>100.00000000000001</v>
      </c>
      <c r="S51" s="181">
        <v>100.00000000000001</v>
      </c>
      <c r="T51" s="181">
        <v>100.00000000000001</v>
      </c>
      <c r="U51" s="181">
        <v>100.00000000000001</v>
      </c>
      <c r="V51" s="181">
        <v>100.00000000000001</v>
      </c>
      <c r="W51" s="181">
        <v>100.00000000000001</v>
      </c>
      <c r="X51" s="181">
        <v>100.00000000000001</v>
      </c>
      <c r="Y51" s="181">
        <v>100.00000000000001</v>
      </c>
      <c r="Z51" s="181">
        <v>100.00000000000001</v>
      </c>
      <c r="AA51" s="181">
        <v>100.00000000000001</v>
      </c>
      <c r="AB51" s="181">
        <v>100.00000000000001</v>
      </c>
      <c r="AC51" s="196">
        <v>100</v>
      </c>
      <c r="AD51" s="196">
        <v>99.999999999999986</v>
      </c>
      <c r="AE51" s="196">
        <v>99.999999999999986</v>
      </c>
      <c r="AF51" s="196">
        <v>100</v>
      </c>
    </row>
    <row r="52" spans="1:32">
      <c r="A52" s="194"/>
      <c r="B52" s="197" t="s">
        <v>267</v>
      </c>
      <c r="C52" s="191"/>
      <c r="D52" s="203"/>
      <c r="E52" s="229"/>
      <c r="F52" s="192"/>
      <c r="G52" s="181">
        <v>100.00000000000001</v>
      </c>
      <c r="H52" s="181">
        <v>100.00000000000001</v>
      </c>
      <c r="I52" s="181">
        <v>100.00000000000001</v>
      </c>
      <c r="J52" s="181">
        <v>100.00000000000001</v>
      </c>
      <c r="K52" s="181">
        <v>100.00000000000001</v>
      </c>
      <c r="L52" s="181">
        <v>100.00000000000001</v>
      </c>
      <c r="M52" s="181">
        <v>100.00000000000001</v>
      </c>
      <c r="N52" s="181">
        <v>100.00000000000001</v>
      </c>
      <c r="O52" s="181">
        <v>100.00000000000001</v>
      </c>
      <c r="P52" s="181">
        <v>100.00000000000001</v>
      </c>
      <c r="Q52" s="181">
        <v>100.00000000000001</v>
      </c>
      <c r="R52" s="181">
        <v>100.00000000000001</v>
      </c>
      <c r="S52" s="181">
        <v>100.00000000000001</v>
      </c>
      <c r="T52" s="181">
        <v>100.00000000000001</v>
      </c>
      <c r="U52" s="181">
        <v>100.00000000000001</v>
      </c>
      <c r="V52" s="181">
        <v>100.00000000000001</v>
      </c>
      <c r="W52" s="181">
        <v>100.00000000000001</v>
      </c>
      <c r="X52" s="181">
        <v>100.00000000000001</v>
      </c>
      <c r="Y52" s="181">
        <v>100.00000000000001</v>
      </c>
      <c r="Z52" s="181">
        <v>100.00000000000001</v>
      </c>
      <c r="AA52" s="181">
        <v>100.00000000000001</v>
      </c>
      <c r="AB52" s="181">
        <v>100.00000000000001</v>
      </c>
      <c r="AC52" s="199">
        <v>100</v>
      </c>
      <c r="AD52" s="199">
        <v>99.999999999999986</v>
      </c>
      <c r="AE52" s="199">
        <v>99.999999999999986</v>
      </c>
      <c r="AF52" s="199">
        <v>100</v>
      </c>
    </row>
    <row r="53" spans="1:32">
      <c r="A53" s="194" t="s">
        <v>268</v>
      </c>
      <c r="B53" s="195"/>
      <c r="C53" s="191"/>
      <c r="D53" s="191"/>
      <c r="E53" s="230"/>
      <c r="F53" s="192"/>
      <c r="G53" s="181">
        <v>100</v>
      </c>
      <c r="H53" s="181">
        <v>100</v>
      </c>
      <c r="I53" s="181">
        <v>100</v>
      </c>
      <c r="J53" s="181">
        <v>100</v>
      </c>
      <c r="K53" s="181">
        <v>100</v>
      </c>
      <c r="L53" s="181">
        <v>100</v>
      </c>
      <c r="M53" s="181">
        <v>100.09431813523176</v>
      </c>
      <c r="N53" s="181">
        <v>100.03910607534335</v>
      </c>
      <c r="O53" s="181">
        <v>100.03910607534335</v>
      </c>
      <c r="P53" s="181">
        <v>100.03910607534335</v>
      </c>
      <c r="Q53" s="181">
        <v>100.03910607534335</v>
      </c>
      <c r="R53" s="181">
        <v>99.988316480339876</v>
      </c>
      <c r="S53" s="181">
        <v>101.42820395105718</v>
      </c>
      <c r="T53" s="181">
        <v>102.46873010739408</v>
      </c>
      <c r="U53" s="181">
        <v>102.33329118738479</v>
      </c>
      <c r="V53" s="181">
        <v>102.33329118738479</v>
      </c>
      <c r="W53" s="181">
        <v>102.33329118738479</v>
      </c>
      <c r="X53" s="181">
        <v>102.33329118738479</v>
      </c>
      <c r="Y53" s="181">
        <v>102.33329118738479</v>
      </c>
      <c r="Z53" s="181">
        <v>102.33329118738479</v>
      </c>
      <c r="AA53" s="181">
        <v>104.19045830649958</v>
      </c>
      <c r="AB53" s="181">
        <v>104.19045830649958</v>
      </c>
      <c r="AC53" s="196">
        <v>103.47573046158656</v>
      </c>
      <c r="AD53" s="196">
        <v>99.314017947007699</v>
      </c>
      <c r="AE53" s="196">
        <v>100</v>
      </c>
      <c r="AF53" s="196">
        <v>100</v>
      </c>
    </row>
    <row r="54" spans="1:32">
      <c r="A54" s="194"/>
      <c r="B54" s="217" t="s">
        <v>269</v>
      </c>
      <c r="C54" s="218"/>
      <c r="D54" s="218"/>
      <c r="E54" s="218"/>
      <c r="F54" s="192"/>
      <c r="G54" s="181">
        <v>100.00000000000001</v>
      </c>
      <c r="H54" s="181">
        <v>100.00000000000001</v>
      </c>
      <c r="I54" s="181">
        <v>100.00000000000001</v>
      </c>
      <c r="J54" s="181">
        <v>100.00000000000001</v>
      </c>
      <c r="K54" s="181">
        <v>100.00000000000001</v>
      </c>
      <c r="L54" s="181">
        <v>100.00000000000001</v>
      </c>
      <c r="M54" s="181">
        <v>100.22306562982942</v>
      </c>
      <c r="N54" s="181">
        <v>100.29268577305777</v>
      </c>
      <c r="O54" s="181">
        <v>100.29268577305777</v>
      </c>
      <c r="P54" s="181">
        <v>100.29268577305777</v>
      </c>
      <c r="Q54" s="181">
        <v>100.29268577305777</v>
      </c>
      <c r="R54" s="181">
        <v>100.29268577305777</v>
      </c>
      <c r="S54" s="181">
        <v>100.29268577305777</v>
      </c>
      <c r="T54" s="181">
        <v>100.29268577305777</v>
      </c>
      <c r="U54" s="181">
        <v>100.29268577305777</v>
      </c>
      <c r="V54" s="181">
        <v>100.29268577305777</v>
      </c>
      <c r="W54" s="181">
        <v>100.29268577305777</v>
      </c>
      <c r="X54" s="181">
        <v>100.29268577305777</v>
      </c>
      <c r="Y54" s="181">
        <v>100.29268577305777</v>
      </c>
      <c r="Z54" s="181">
        <v>100.29268577305777</v>
      </c>
      <c r="AA54" s="181">
        <v>100.29268577305777</v>
      </c>
      <c r="AB54" s="181">
        <v>100.29268577305777</v>
      </c>
      <c r="AC54" s="219">
        <v>100.51213173885583</v>
      </c>
      <c r="AD54" s="219">
        <v>100.21880555307354</v>
      </c>
      <c r="AE54" s="219">
        <v>100</v>
      </c>
      <c r="AF54" s="219">
        <v>100</v>
      </c>
    </row>
    <row r="55" spans="1:32">
      <c r="A55" s="194"/>
      <c r="B55" s="197" t="s">
        <v>270</v>
      </c>
      <c r="C55" s="191"/>
      <c r="D55" s="203"/>
      <c r="E55" s="214"/>
      <c r="F55" s="192"/>
      <c r="G55" s="181">
        <v>100</v>
      </c>
      <c r="H55" s="181">
        <v>100</v>
      </c>
      <c r="I55" s="181">
        <v>100</v>
      </c>
      <c r="J55" s="181">
        <v>100</v>
      </c>
      <c r="K55" s="181">
        <v>100</v>
      </c>
      <c r="L55" s="181">
        <v>100</v>
      </c>
      <c r="M55" s="181">
        <v>100</v>
      </c>
      <c r="N55" s="181">
        <v>99.253314208843818</v>
      </c>
      <c r="O55" s="181">
        <v>99.253314208843818</v>
      </c>
      <c r="P55" s="181">
        <v>99.253314208843818</v>
      </c>
      <c r="Q55" s="181">
        <v>99.253314208843818</v>
      </c>
      <c r="R55" s="181">
        <v>98.805302734150118</v>
      </c>
      <c r="S55" s="181">
        <v>98.805302734150118</v>
      </c>
      <c r="T55" s="181">
        <v>101.63313790734826</v>
      </c>
      <c r="U55" s="181">
        <v>100.4384406414984</v>
      </c>
      <c r="V55" s="181">
        <v>100.4384406414984</v>
      </c>
      <c r="W55" s="181">
        <v>100.4384406414984</v>
      </c>
      <c r="X55" s="181">
        <v>100.4384406414984</v>
      </c>
      <c r="Y55" s="181">
        <v>100.4384406414984</v>
      </c>
      <c r="Z55" s="181">
        <v>100.4384406414984</v>
      </c>
      <c r="AA55" s="181">
        <v>100.4384406414984</v>
      </c>
      <c r="AB55" s="181">
        <v>100.4384406414984</v>
      </c>
      <c r="AC55" s="199">
        <v>109.69734445183489</v>
      </c>
      <c r="AD55" s="199">
        <v>109.21848622021612</v>
      </c>
      <c r="AE55" s="199">
        <v>100</v>
      </c>
      <c r="AF55" s="199">
        <v>100</v>
      </c>
    </row>
    <row r="56" spans="1:32">
      <c r="A56" s="194"/>
      <c r="B56" s="197" t="s">
        <v>271</v>
      </c>
      <c r="C56" s="191"/>
      <c r="D56" s="203"/>
      <c r="E56" s="214"/>
      <c r="F56" s="192"/>
      <c r="G56" s="181">
        <v>100</v>
      </c>
      <c r="H56" s="181">
        <v>100</v>
      </c>
      <c r="I56" s="181">
        <v>100</v>
      </c>
      <c r="J56" s="181">
        <v>100</v>
      </c>
      <c r="K56" s="181">
        <v>100</v>
      </c>
      <c r="L56" s="181">
        <v>100</v>
      </c>
      <c r="M56" s="181">
        <v>100</v>
      </c>
      <c r="N56" s="181">
        <v>100</v>
      </c>
      <c r="O56" s="181">
        <v>100</v>
      </c>
      <c r="P56" s="181">
        <v>100</v>
      </c>
      <c r="Q56" s="181">
        <v>100</v>
      </c>
      <c r="R56" s="181">
        <v>100</v>
      </c>
      <c r="S56" s="181">
        <v>103.10450086389184</v>
      </c>
      <c r="T56" s="181">
        <v>104.65675129583776</v>
      </c>
      <c r="U56" s="181">
        <v>104.65675129583776</v>
      </c>
      <c r="V56" s="181">
        <v>104.65675129583776</v>
      </c>
      <c r="W56" s="181">
        <v>104.65675129583776</v>
      </c>
      <c r="X56" s="181">
        <v>104.65675129583776</v>
      </c>
      <c r="Y56" s="181">
        <v>104.65675129583776</v>
      </c>
      <c r="Z56" s="181">
        <v>104.65675129583776</v>
      </c>
      <c r="AA56" s="181">
        <v>108.66093706933511</v>
      </c>
      <c r="AB56" s="181">
        <v>108.66093706933511</v>
      </c>
      <c r="AC56" s="199">
        <v>104.65675129583774</v>
      </c>
      <c r="AD56" s="199">
        <v>96.314972168018059</v>
      </c>
      <c r="AE56" s="199">
        <v>100</v>
      </c>
      <c r="AF56" s="199">
        <v>100</v>
      </c>
    </row>
    <row r="57" spans="1:32">
      <c r="A57" s="194" t="s">
        <v>272</v>
      </c>
      <c r="B57" s="195"/>
      <c r="C57" s="191"/>
      <c r="D57" s="203"/>
      <c r="E57" s="214"/>
      <c r="F57" s="192"/>
      <c r="G57" s="181">
        <v>100</v>
      </c>
      <c r="H57" s="181">
        <v>100</v>
      </c>
      <c r="I57" s="181">
        <v>100</v>
      </c>
      <c r="J57" s="181">
        <v>100</v>
      </c>
      <c r="K57" s="181">
        <v>100</v>
      </c>
      <c r="L57" s="181">
        <v>100</v>
      </c>
      <c r="M57" s="181">
        <v>100</v>
      </c>
      <c r="N57" s="181">
        <v>100</v>
      </c>
      <c r="O57" s="181">
        <v>128.57142857142858</v>
      </c>
      <c r="P57" s="181">
        <v>128.57142857142858</v>
      </c>
      <c r="Q57" s="181">
        <v>128.57142857142858</v>
      </c>
      <c r="R57" s="181">
        <v>128.57142857142858</v>
      </c>
      <c r="S57" s="181">
        <v>128.57142857142858</v>
      </c>
      <c r="T57" s="181">
        <v>128.57142857142858</v>
      </c>
      <c r="U57" s="181">
        <v>128.57142857142858</v>
      </c>
      <c r="V57" s="181">
        <v>128.57142857142858</v>
      </c>
      <c r="W57" s="181">
        <v>128.57142857142858</v>
      </c>
      <c r="X57" s="181">
        <v>128.57142857142858</v>
      </c>
      <c r="Y57" s="181">
        <v>128.57142857142858</v>
      </c>
      <c r="Z57" s="181">
        <v>128.57142857142858</v>
      </c>
      <c r="AA57" s="181">
        <v>152.38095238095238</v>
      </c>
      <c r="AB57" s="181">
        <v>152.38095238095238</v>
      </c>
      <c r="AC57" s="196">
        <v>187.30158730158732</v>
      </c>
      <c r="AD57" s="196">
        <v>122.91666666666667</v>
      </c>
      <c r="AE57" s="196">
        <v>100</v>
      </c>
      <c r="AF57" s="196">
        <v>100</v>
      </c>
    </row>
    <row r="58" spans="1:32">
      <c r="A58" s="194"/>
      <c r="B58" s="197" t="s">
        <v>273</v>
      </c>
      <c r="C58" s="191"/>
      <c r="D58" s="203"/>
      <c r="E58" s="214"/>
      <c r="F58" s="192"/>
      <c r="G58" s="181">
        <v>100</v>
      </c>
      <c r="H58" s="181">
        <v>100</v>
      </c>
      <c r="I58" s="181">
        <v>100</v>
      </c>
      <c r="J58" s="181">
        <v>100</v>
      </c>
      <c r="K58" s="181">
        <v>100</v>
      </c>
      <c r="L58" s="181">
        <v>100</v>
      </c>
      <c r="M58" s="181">
        <v>100</v>
      </c>
      <c r="N58" s="181">
        <v>100</v>
      </c>
      <c r="O58" s="181">
        <v>128.57142857142858</v>
      </c>
      <c r="P58" s="181">
        <v>128.57142857142858</v>
      </c>
      <c r="Q58" s="181">
        <v>128.57142857142858</v>
      </c>
      <c r="R58" s="181">
        <v>128.57142857142858</v>
      </c>
      <c r="S58" s="181">
        <v>128.57142857142858</v>
      </c>
      <c r="T58" s="181">
        <v>128.57142857142858</v>
      </c>
      <c r="U58" s="181">
        <v>128.57142857142858</v>
      </c>
      <c r="V58" s="181">
        <v>128.57142857142858</v>
      </c>
      <c r="W58" s="181">
        <v>128.57142857142858</v>
      </c>
      <c r="X58" s="181">
        <v>128.57142857142858</v>
      </c>
      <c r="Y58" s="181">
        <v>128.57142857142858</v>
      </c>
      <c r="Z58" s="181">
        <v>128.57142857142858</v>
      </c>
      <c r="AA58" s="181">
        <v>152.38095238095238</v>
      </c>
      <c r="AB58" s="181">
        <v>152.38095238095238</v>
      </c>
      <c r="AC58" s="199">
        <v>187.30158730158732</v>
      </c>
      <c r="AD58" s="199">
        <v>122.91666666666667</v>
      </c>
      <c r="AE58" s="199">
        <v>100</v>
      </c>
      <c r="AF58" s="199">
        <v>100</v>
      </c>
    </row>
    <row r="59" spans="1:32">
      <c r="A59" s="194" t="s">
        <v>274</v>
      </c>
      <c r="B59" s="195"/>
      <c r="C59" s="191"/>
      <c r="D59" s="203"/>
      <c r="E59" s="214"/>
      <c r="F59" s="192"/>
      <c r="G59" s="181">
        <v>100</v>
      </c>
      <c r="H59" s="181">
        <v>100</v>
      </c>
      <c r="I59" s="181">
        <v>100</v>
      </c>
      <c r="J59" s="181">
        <v>100</v>
      </c>
      <c r="K59" s="181">
        <v>100</v>
      </c>
      <c r="L59" s="181">
        <v>102.63515992172829</v>
      </c>
      <c r="M59" s="181">
        <v>102.63515992172829</v>
      </c>
      <c r="N59" s="181">
        <v>102.63515992172829</v>
      </c>
      <c r="O59" s="181">
        <v>102.77788596851848</v>
      </c>
      <c r="P59" s="181">
        <v>102.77788596851848</v>
      </c>
      <c r="Q59" s="181">
        <v>113.31852565543164</v>
      </c>
      <c r="R59" s="181">
        <v>113.31852565543164</v>
      </c>
      <c r="S59" s="181">
        <v>113.31852565543164</v>
      </c>
      <c r="T59" s="181">
        <v>113.31852565543164</v>
      </c>
      <c r="U59" s="181">
        <v>115.45941635728435</v>
      </c>
      <c r="V59" s="181">
        <v>115.45941635728435</v>
      </c>
      <c r="W59" s="181">
        <v>115.45941635728435</v>
      </c>
      <c r="X59" s="181">
        <v>115.45941635728435</v>
      </c>
      <c r="Y59" s="181">
        <v>115.45941635728435</v>
      </c>
      <c r="Z59" s="181">
        <v>115.45941635728435</v>
      </c>
      <c r="AA59" s="181">
        <v>115.45941635728435</v>
      </c>
      <c r="AB59" s="181">
        <v>115.45941635728435</v>
      </c>
      <c r="AC59" s="196">
        <v>196.18949411713268</v>
      </c>
      <c r="AD59" s="196">
        <v>116.67608720365467</v>
      </c>
      <c r="AE59" s="196">
        <v>112.42355975100482</v>
      </c>
      <c r="AF59" s="196">
        <v>105.31401574465293</v>
      </c>
    </row>
    <row r="60" spans="1:32">
      <c r="A60" s="194"/>
      <c r="B60" s="197" t="s">
        <v>275</v>
      </c>
      <c r="C60" s="191"/>
      <c r="D60" s="203"/>
      <c r="E60" s="214"/>
      <c r="F60" s="192"/>
      <c r="G60" s="181">
        <v>100</v>
      </c>
      <c r="H60" s="181">
        <v>100</v>
      </c>
      <c r="I60" s="181">
        <v>100</v>
      </c>
      <c r="J60" s="181">
        <v>100</v>
      </c>
      <c r="K60" s="181">
        <v>100</v>
      </c>
      <c r="L60" s="181">
        <v>106.49004355698257</v>
      </c>
      <c r="M60" s="181">
        <v>106.49004355698257</v>
      </c>
      <c r="N60" s="181">
        <v>106.49004355698257</v>
      </c>
      <c r="O60" s="181">
        <v>106.84155856476119</v>
      </c>
      <c r="P60" s="181">
        <v>106.84155856476119</v>
      </c>
      <c r="Q60" s="181">
        <v>132.8017327926915</v>
      </c>
      <c r="R60" s="181">
        <v>132.8017327926915</v>
      </c>
      <c r="S60" s="181">
        <v>132.8017327926915</v>
      </c>
      <c r="T60" s="181">
        <v>132.8017327926915</v>
      </c>
      <c r="U60" s="181">
        <v>138.07445790937066</v>
      </c>
      <c r="V60" s="181">
        <v>138.07445790937066</v>
      </c>
      <c r="W60" s="181">
        <v>138.07445790937066</v>
      </c>
      <c r="X60" s="181">
        <v>138.07445790937066</v>
      </c>
      <c r="Y60" s="181">
        <v>138.07445790937066</v>
      </c>
      <c r="Z60" s="181">
        <v>138.07445790937066</v>
      </c>
      <c r="AA60" s="181">
        <v>138.07445790937066</v>
      </c>
      <c r="AB60" s="181">
        <v>138.07445790937066</v>
      </c>
      <c r="AC60" s="199">
        <v>166.23415186006571</v>
      </c>
      <c r="AD60" s="199">
        <v>97.602752099592536</v>
      </c>
      <c r="AE60" s="199">
        <v>102.86717867157493</v>
      </c>
      <c r="AF60" s="199">
        <v>100</v>
      </c>
    </row>
    <row r="61" spans="1:32">
      <c r="A61" s="194"/>
      <c r="B61" s="197" t="s">
        <v>276</v>
      </c>
      <c r="C61" s="191"/>
      <c r="D61" s="203"/>
      <c r="E61" s="229"/>
      <c r="F61" s="192"/>
      <c r="G61" s="181">
        <v>100</v>
      </c>
      <c r="H61" s="181">
        <v>100</v>
      </c>
      <c r="I61" s="181">
        <v>100</v>
      </c>
      <c r="J61" s="181">
        <v>100</v>
      </c>
      <c r="K61" s="181">
        <v>100</v>
      </c>
      <c r="L61" s="181">
        <v>100</v>
      </c>
      <c r="M61" s="181">
        <v>100</v>
      </c>
      <c r="N61" s="181">
        <v>100</v>
      </c>
      <c r="O61" s="181">
        <v>100</v>
      </c>
      <c r="P61" s="181">
        <v>100</v>
      </c>
      <c r="Q61" s="181">
        <v>100</v>
      </c>
      <c r="R61" s="181">
        <v>100</v>
      </c>
      <c r="S61" s="181">
        <v>100</v>
      </c>
      <c r="T61" s="181">
        <v>100</v>
      </c>
      <c r="U61" s="181">
        <v>100</v>
      </c>
      <c r="V61" s="181">
        <v>100</v>
      </c>
      <c r="W61" s="181">
        <v>100</v>
      </c>
      <c r="X61" s="181">
        <v>100</v>
      </c>
      <c r="Y61" s="181">
        <v>100</v>
      </c>
      <c r="Z61" s="181">
        <v>100</v>
      </c>
      <c r="AA61" s="181">
        <v>100</v>
      </c>
      <c r="AB61" s="181">
        <v>100</v>
      </c>
      <c r="AC61" s="199">
        <v>216.66666666666671</v>
      </c>
      <c r="AD61" s="199">
        <v>130</v>
      </c>
      <c r="AE61" s="199">
        <v>118.18181818181822</v>
      </c>
      <c r="AF61" s="199">
        <v>108.33333333333333</v>
      </c>
    </row>
    <row r="62" spans="1:32">
      <c r="A62" s="194" t="s">
        <v>277</v>
      </c>
      <c r="B62" s="195"/>
      <c r="C62" s="191"/>
      <c r="D62" s="203"/>
      <c r="E62" s="228"/>
      <c r="F62" s="192"/>
      <c r="G62" s="181">
        <v>99.999999999999986</v>
      </c>
      <c r="H62" s="181">
        <v>102.66766279869972</v>
      </c>
      <c r="I62" s="181">
        <v>102.66766279869972</v>
      </c>
      <c r="J62" s="181">
        <v>102.66766279869972</v>
      </c>
      <c r="K62" s="181">
        <v>102.66766279869972</v>
      </c>
      <c r="L62" s="181">
        <v>102.66766279869972</v>
      </c>
      <c r="M62" s="181">
        <v>103.66290135046476</v>
      </c>
      <c r="N62" s="181">
        <v>102.63679898458696</v>
      </c>
      <c r="O62" s="181">
        <v>102.63679898458696</v>
      </c>
      <c r="P62" s="181">
        <v>102.63679898458696</v>
      </c>
      <c r="Q62" s="181">
        <v>102.19596033646278</v>
      </c>
      <c r="R62" s="181">
        <v>102.19596033646278</v>
      </c>
      <c r="S62" s="181">
        <v>102.19596033646278</v>
      </c>
      <c r="T62" s="181">
        <v>106.06340152232085</v>
      </c>
      <c r="U62" s="181">
        <v>105.92806818422751</v>
      </c>
      <c r="V62" s="181">
        <v>105.91656407322874</v>
      </c>
      <c r="W62" s="181">
        <v>110.45493607096078</v>
      </c>
      <c r="X62" s="181">
        <v>110.59108519917768</v>
      </c>
      <c r="Y62" s="181">
        <v>110.97288726370218</v>
      </c>
      <c r="Z62" s="181">
        <v>112.68913337656717</v>
      </c>
      <c r="AA62" s="181">
        <v>112.49573478574138</v>
      </c>
      <c r="AB62" s="181">
        <v>112.49573478574138</v>
      </c>
      <c r="AC62" s="196">
        <v>145.96745842166831</v>
      </c>
      <c r="AD62" s="196">
        <v>125.17654445799846</v>
      </c>
      <c r="AE62" s="196">
        <v>108.70176896461474</v>
      </c>
      <c r="AF62" s="196">
        <v>102.40287876743288</v>
      </c>
    </row>
    <row r="63" spans="1:32">
      <c r="A63" s="194"/>
      <c r="B63" s="197" t="s">
        <v>278</v>
      </c>
      <c r="C63" s="191"/>
      <c r="D63" s="203"/>
      <c r="E63" s="229"/>
      <c r="F63" s="192"/>
      <c r="G63" s="181">
        <v>99.999999999999972</v>
      </c>
      <c r="H63" s="181">
        <v>102.92839791544746</v>
      </c>
      <c r="I63" s="181">
        <v>102.92839791544746</v>
      </c>
      <c r="J63" s="181">
        <v>102.92839791544746</v>
      </c>
      <c r="K63" s="181">
        <v>102.92839791544746</v>
      </c>
      <c r="L63" s="181">
        <v>102.92839791544746</v>
      </c>
      <c r="M63" s="181">
        <v>104.02091024563487</v>
      </c>
      <c r="N63" s="181">
        <v>102.72259692673421</v>
      </c>
      <c r="O63" s="181">
        <v>102.72259692673421</v>
      </c>
      <c r="P63" s="181">
        <v>102.72259692673421</v>
      </c>
      <c r="Q63" s="181">
        <v>102.23867108016741</v>
      </c>
      <c r="R63" s="181">
        <v>102.23867108016741</v>
      </c>
      <c r="S63" s="181">
        <v>102.23867108016741</v>
      </c>
      <c r="T63" s="181">
        <v>105.79173552214483</v>
      </c>
      <c r="U63" s="181">
        <v>105.64317481748748</v>
      </c>
      <c r="V63" s="181">
        <v>105.64317481748748</v>
      </c>
      <c r="W63" s="181">
        <v>110.61249496150165</v>
      </c>
      <c r="X63" s="181">
        <v>110.76195119092267</v>
      </c>
      <c r="Y63" s="181">
        <v>111.17888714952917</v>
      </c>
      <c r="Z63" s="181">
        <v>113.06287771301359</v>
      </c>
      <c r="AA63" s="181">
        <v>112.85275962505821</v>
      </c>
      <c r="AB63" s="181">
        <v>112.85275962505821</v>
      </c>
      <c r="AC63" s="199">
        <v>148.33692197539372</v>
      </c>
      <c r="AD63" s="199">
        <v>126.38579309644004</v>
      </c>
      <c r="AE63" s="199">
        <v>109.46575246380202</v>
      </c>
      <c r="AF63" s="199">
        <v>102.60409812310706</v>
      </c>
    </row>
    <row r="64" spans="1:32">
      <c r="A64" s="194"/>
      <c r="B64" s="197" t="s">
        <v>279</v>
      </c>
      <c r="C64" s="191"/>
      <c r="D64" s="203"/>
      <c r="E64" s="227"/>
      <c r="F64" s="231"/>
      <c r="G64" s="232">
        <v>100.00000000000001</v>
      </c>
      <c r="H64" s="232">
        <v>100.00000000000001</v>
      </c>
      <c r="I64" s="232">
        <v>100.00000000000001</v>
      </c>
      <c r="J64" s="232">
        <v>100.00000000000001</v>
      </c>
      <c r="K64" s="232">
        <v>100.00000000000001</v>
      </c>
      <c r="L64" s="232">
        <v>100.00000000000001</v>
      </c>
      <c r="M64" s="232">
        <v>100.00000000000001</v>
      </c>
      <c r="N64" s="232">
        <v>102.23001209653353</v>
      </c>
      <c r="O64" s="232">
        <v>102.23001209653353</v>
      </c>
      <c r="P64" s="232">
        <v>102.23001209653353</v>
      </c>
      <c r="Q64" s="232">
        <v>102.23001209653353</v>
      </c>
      <c r="R64" s="232">
        <v>102.23001209653353</v>
      </c>
      <c r="S64" s="232">
        <v>102.23001209653353</v>
      </c>
      <c r="T64" s="232">
        <v>111.21095892301166</v>
      </c>
      <c r="U64" s="232">
        <v>111.21095892301166</v>
      </c>
      <c r="V64" s="232">
        <v>111.04715224877656</v>
      </c>
      <c r="W64" s="232">
        <v>111.21095892301166</v>
      </c>
      <c r="X64" s="232">
        <v>111.21095892301166</v>
      </c>
      <c r="Y64" s="232">
        <v>111.23927653693589</v>
      </c>
      <c r="Z64" s="232">
        <v>111.23927653693589</v>
      </c>
      <c r="AA64" s="232">
        <v>111.21095892301166</v>
      </c>
      <c r="AB64" s="232">
        <v>111.21095892301166</v>
      </c>
      <c r="AC64" s="199">
        <v>127.54244055603822</v>
      </c>
      <c r="AD64" s="199">
        <v>114.68513696058713</v>
      </c>
      <c r="AE64" s="199">
        <v>100</v>
      </c>
      <c r="AF64" s="199">
        <v>99.950069311910568</v>
      </c>
    </row>
    <row r="65" spans="1:32" ht="13.5" thickBot="1">
      <c r="A65" s="233"/>
      <c r="B65" s="234" t="s">
        <v>280</v>
      </c>
      <c r="C65" s="235"/>
      <c r="D65" s="236"/>
      <c r="E65" s="237"/>
      <c r="F65" s="238"/>
      <c r="G65" s="182">
        <v>100</v>
      </c>
      <c r="H65" s="182">
        <v>100</v>
      </c>
      <c r="I65" s="182">
        <v>100</v>
      </c>
      <c r="J65" s="182">
        <v>100</v>
      </c>
      <c r="K65" s="182">
        <v>100</v>
      </c>
      <c r="L65" s="182">
        <v>100</v>
      </c>
      <c r="M65" s="182">
        <v>100</v>
      </c>
      <c r="N65" s="182">
        <v>100</v>
      </c>
      <c r="O65" s="182">
        <v>100</v>
      </c>
      <c r="P65" s="182">
        <v>100</v>
      </c>
      <c r="Q65" s="182">
        <v>100</v>
      </c>
      <c r="R65" s="182">
        <v>100</v>
      </c>
      <c r="S65" s="182">
        <v>100</v>
      </c>
      <c r="T65" s="182">
        <v>100</v>
      </c>
      <c r="U65" s="182">
        <v>100</v>
      </c>
      <c r="V65" s="182">
        <v>100</v>
      </c>
      <c r="W65" s="182">
        <v>100</v>
      </c>
      <c r="X65" s="182">
        <v>100</v>
      </c>
      <c r="Y65" s="182">
        <v>100</v>
      </c>
      <c r="Z65" s="182">
        <v>100</v>
      </c>
      <c r="AA65" s="182">
        <v>100</v>
      </c>
      <c r="AB65" s="182">
        <v>100</v>
      </c>
      <c r="AC65" s="239">
        <v>100</v>
      </c>
      <c r="AD65" s="239">
        <v>100</v>
      </c>
      <c r="AE65" s="239">
        <v>100</v>
      </c>
      <c r="AF65" s="239">
        <v>100</v>
      </c>
    </row>
  </sheetData>
  <mergeCells count="2">
    <mergeCell ref="AC3:AF3"/>
    <mergeCell ref="A4:F5"/>
  </mergeCells>
  <conditionalFormatting sqref="C24:E65 C7:E17 C20:E21 A7:B65 AC7:AF17 AC20:AF21 AC24:AF65">
    <cfRule type="cellIs" dxfId="0" priority="2" stopIfTrue="1" operator="lessThan">
      <formula>0.001</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dimension ref="B3:R19"/>
  <sheetViews>
    <sheetView workbookViewId="0">
      <selection activeCell="C4" sqref="C4"/>
    </sheetView>
  </sheetViews>
  <sheetFormatPr defaultRowHeight="12.75"/>
  <cols>
    <col min="2" max="18" width="12" customWidth="1"/>
  </cols>
  <sheetData>
    <row r="3" spans="2:18">
      <c r="B3" s="241" t="s">
        <v>281</v>
      </c>
      <c r="C3" s="241"/>
      <c r="D3" s="241"/>
      <c r="E3" s="241"/>
      <c r="F3" s="241"/>
      <c r="G3" s="241"/>
      <c r="H3" s="241"/>
      <c r="I3" s="241"/>
      <c r="J3" s="241"/>
      <c r="K3" s="241"/>
      <c r="L3" s="241"/>
      <c r="M3" s="241"/>
      <c r="N3" s="241"/>
      <c r="O3" s="241"/>
      <c r="P3" s="241"/>
      <c r="Q3" s="241"/>
      <c r="R3" s="241"/>
    </row>
    <row r="4" spans="2:18">
      <c r="B4" s="242"/>
      <c r="C4" s="242"/>
      <c r="D4" s="243" t="s">
        <v>282</v>
      </c>
      <c r="E4" s="243"/>
      <c r="F4" s="243"/>
      <c r="G4" s="243"/>
      <c r="H4" s="243"/>
      <c r="I4" s="243"/>
      <c r="J4" s="243"/>
      <c r="K4" s="243"/>
      <c r="L4" s="243"/>
      <c r="M4" s="243"/>
      <c r="N4" s="243"/>
      <c r="O4" s="243"/>
      <c r="P4" s="243"/>
      <c r="Q4" s="243"/>
      <c r="R4" s="243"/>
    </row>
    <row r="5" spans="2:18" ht="15.75" thickBot="1">
      <c r="B5" s="244" t="s">
        <v>283</v>
      </c>
      <c r="C5" s="244"/>
      <c r="D5" s="245"/>
      <c r="E5" s="245"/>
      <c r="F5" s="245"/>
      <c r="G5" s="245"/>
      <c r="H5" s="246"/>
      <c r="I5" s="246"/>
      <c r="J5" s="246"/>
      <c r="K5" s="246"/>
      <c r="L5" s="246"/>
      <c r="M5" s="246"/>
      <c r="N5" s="246"/>
      <c r="O5" s="246"/>
      <c r="P5" s="246"/>
      <c r="Q5" s="246"/>
      <c r="R5" s="246"/>
    </row>
    <row r="6" spans="2:18" ht="13.5" thickBot="1">
      <c r="B6" s="247" t="s">
        <v>284</v>
      </c>
      <c r="C6" s="247"/>
      <c r="D6" s="248" t="s">
        <v>285</v>
      </c>
      <c r="E6" s="248"/>
      <c r="F6" s="248" t="s">
        <v>286</v>
      </c>
      <c r="G6" s="248"/>
      <c r="H6" s="248" t="s">
        <v>287</v>
      </c>
      <c r="I6" s="248"/>
      <c r="J6" s="249"/>
      <c r="K6" s="248" t="s">
        <v>288</v>
      </c>
      <c r="L6" s="248"/>
      <c r="M6" s="250" t="s">
        <v>289</v>
      </c>
      <c r="N6" s="250"/>
      <c r="O6" s="250" t="s">
        <v>290</v>
      </c>
      <c r="P6" s="250"/>
      <c r="Q6" s="248" t="s">
        <v>85</v>
      </c>
      <c r="R6" s="248"/>
    </row>
    <row r="7" spans="2:18" ht="13.5" thickBot="1">
      <c r="B7" s="251"/>
      <c r="C7" s="251"/>
      <c r="D7" s="252" t="s">
        <v>291</v>
      </c>
      <c r="E7" s="252" t="s">
        <v>292</v>
      </c>
      <c r="F7" s="252" t="s">
        <v>291</v>
      </c>
      <c r="G7" s="252" t="s">
        <v>292</v>
      </c>
      <c r="H7" s="252" t="s">
        <v>291</v>
      </c>
      <c r="I7" s="252" t="s">
        <v>292</v>
      </c>
      <c r="J7" s="252"/>
      <c r="K7" s="252" t="s">
        <v>291</v>
      </c>
      <c r="L7" s="252" t="s">
        <v>292</v>
      </c>
      <c r="M7" s="252" t="s">
        <v>291</v>
      </c>
      <c r="N7" s="252" t="s">
        <v>292</v>
      </c>
      <c r="O7" s="252" t="s">
        <v>291</v>
      </c>
      <c r="P7" s="252" t="s">
        <v>292</v>
      </c>
      <c r="Q7" s="252" t="s">
        <v>291</v>
      </c>
      <c r="R7" s="252" t="s">
        <v>292</v>
      </c>
    </row>
    <row r="8" spans="2:18">
      <c r="B8" s="253"/>
      <c r="C8" s="253"/>
      <c r="D8" s="254"/>
      <c r="E8" s="254"/>
      <c r="F8" s="254"/>
      <c r="G8" s="254"/>
      <c r="H8" s="254"/>
      <c r="I8" s="254"/>
      <c r="J8" s="254"/>
      <c r="K8" s="254"/>
      <c r="L8" s="254"/>
      <c r="M8" s="254"/>
      <c r="N8" s="254"/>
      <c r="O8" s="254"/>
      <c r="P8" s="254"/>
      <c r="Q8" s="254"/>
      <c r="R8" s="254"/>
    </row>
    <row r="9" spans="2:18" ht="36">
      <c r="B9" s="255" t="s">
        <v>293</v>
      </c>
      <c r="C9" s="256" t="s">
        <v>294</v>
      </c>
      <c r="D9" s="257">
        <v>17595000</v>
      </c>
      <c r="E9" s="257">
        <v>22152500</v>
      </c>
      <c r="F9" s="257"/>
      <c r="G9" s="257"/>
      <c r="H9" s="257">
        <v>3098750</v>
      </c>
      <c r="I9" s="258">
        <v>1638170</v>
      </c>
      <c r="J9" s="257"/>
      <c r="K9" s="257">
        <v>670010</v>
      </c>
      <c r="L9" s="257">
        <v>16120000</v>
      </c>
      <c r="M9" s="257">
        <v>460000</v>
      </c>
      <c r="N9" s="257">
        <v>1078100</v>
      </c>
      <c r="O9" s="258">
        <v>1601000</v>
      </c>
      <c r="P9" s="257">
        <v>949000</v>
      </c>
      <c r="Q9" s="259">
        <v>47260410</v>
      </c>
      <c r="R9" s="259">
        <f>E9+I9+L9+N9+P9</f>
        <v>41937770</v>
      </c>
    </row>
    <row r="10" spans="2:18" ht="24">
      <c r="B10" s="255"/>
      <c r="C10" s="256" t="s">
        <v>295</v>
      </c>
      <c r="D10" s="257">
        <v>266335145</v>
      </c>
      <c r="E10" s="257">
        <v>320131577</v>
      </c>
      <c r="F10" s="257">
        <v>0</v>
      </c>
      <c r="G10" s="257">
        <v>0</v>
      </c>
      <c r="H10" s="257">
        <v>38443273</v>
      </c>
      <c r="I10" s="258">
        <v>4719580</v>
      </c>
      <c r="J10" s="257"/>
      <c r="K10" s="257">
        <v>4237048.0999999996</v>
      </c>
      <c r="L10" s="257">
        <v>23236279.399999999</v>
      </c>
      <c r="M10" s="257">
        <v>3395572.9</v>
      </c>
      <c r="N10" s="257">
        <v>4378388</v>
      </c>
      <c r="O10" s="258">
        <v>21969754.300000001</v>
      </c>
      <c r="P10" s="257">
        <v>24894791.100000001</v>
      </c>
      <c r="Q10" s="259">
        <v>367601478</v>
      </c>
      <c r="R10" s="259">
        <f t="shared" ref="R10:R16" si="0">E10+I10+L10+N10+P10</f>
        <v>377360615.5</v>
      </c>
    </row>
    <row r="11" spans="2:18" ht="36">
      <c r="B11" s="255" t="s">
        <v>296</v>
      </c>
      <c r="C11" s="256" t="s">
        <v>297</v>
      </c>
      <c r="D11" s="257">
        <v>18581860</v>
      </c>
      <c r="E11" s="257">
        <v>19605070</v>
      </c>
      <c r="F11" s="257"/>
      <c r="G11" s="257"/>
      <c r="H11" s="257">
        <v>3257650</v>
      </c>
      <c r="I11" s="258">
        <v>4814520</v>
      </c>
      <c r="J11" s="257"/>
      <c r="K11" s="257">
        <v>325000</v>
      </c>
      <c r="L11" s="257">
        <v>1546580</v>
      </c>
      <c r="M11" s="257">
        <v>355000</v>
      </c>
      <c r="N11" s="257">
        <v>160000</v>
      </c>
      <c r="O11" s="258">
        <v>5186030</v>
      </c>
      <c r="P11" s="257">
        <v>5655300</v>
      </c>
      <c r="Q11" s="259">
        <v>27982350</v>
      </c>
      <c r="R11" s="259">
        <f t="shared" si="0"/>
        <v>31781470</v>
      </c>
    </row>
    <row r="12" spans="2:18" ht="24">
      <c r="B12" s="255"/>
      <c r="C12" s="256" t="s">
        <v>298</v>
      </c>
      <c r="D12" s="257">
        <v>265431109</v>
      </c>
      <c r="E12" s="257">
        <v>324423356</v>
      </c>
      <c r="F12" s="257">
        <v>0</v>
      </c>
      <c r="G12" s="257">
        <v>0</v>
      </c>
      <c r="H12" s="257">
        <v>38953449</v>
      </c>
      <c r="I12" s="258">
        <v>3476132</v>
      </c>
      <c r="J12" s="257"/>
      <c r="K12" s="257">
        <v>4209118.5999999996</v>
      </c>
      <c r="L12" s="257">
        <v>23196483.899999999</v>
      </c>
      <c r="M12" s="257">
        <v>3369548</v>
      </c>
      <c r="N12" s="257">
        <v>4284253.2</v>
      </c>
      <c r="O12" s="258">
        <v>16783724.300000001</v>
      </c>
      <c r="P12" s="257">
        <v>24943070</v>
      </c>
      <c r="Q12" s="259">
        <v>344802408.40000004</v>
      </c>
      <c r="R12" s="259">
        <f t="shared" si="0"/>
        <v>380323295.09999996</v>
      </c>
    </row>
    <row r="13" spans="2:18">
      <c r="B13" s="260" t="s">
        <v>299</v>
      </c>
      <c r="C13" s="260"/>
      <c r="D13" s="257">
        <v>67623736</v>
      </c>
      <c r="E13" s="257">
        <v>86195854.200000003</v>
      </c>
      <c r="F13" s="257"/>
      <c r="G13" s="257"/>
      <c r="H13" s="257">
        <v>14651317.800000001</v>
      </c>
      <c r="I13" s="258">
        <v>16433996.800000001</v>
      </c>
      <c r="J13" s="257"/>
      <c r="K13" s="257">
        <v>2773436.3</v>
      </c>
      <c r="L13" s="257">
        <v>29313281.300000001</v>
      </c>
      <c r="M13" s="257">
        <v>1276878.7</v>
      </c>
      <c r="N13" s="257">
        <v>2173251</v>
      </c>
      <c r="O13" s="258">
        <v>4511005.7</v>
      </c>
      <c r="P13" s="257">
        <v>6363949.7000000002</v>
      </c>
      <c r="Q13" s="259">
        <v>111102487</v>
      </c>
      <c r="R13" s="259">
        <f t="shared" si="0"/>
        <v>140480333</v>
      </c>
    </row>
    <row r="14" spans="2:18">
      <c r="B14" s="261" t="s">
        <v>300</v>
      </c>
      <c r="C14" s="261"/>
      <c r="D14" s="257">
        <v>324931</v>
      </c>
      <c r="E14" s="257">
        <v>1979428.7</v>
      </c>
      <c r="F14" s="257"/>
      <c r="G14" s="257"/>
      <c r="H14" s="257">
        <v>45988.1</v>
      </c>
      <c r="I14" s="258">
        <v>36348.699999999997</v>
      </c>
      <c r="J14" s="257"/>
      <c r="K14" s="257">
        <v>0</v>
      </c>
      <c r="L14" s="257">
        <v>172728.7</v>
      </c>
      <c r="M14" s="257">
        <v>12080.9</v>
      </c>
      <c r="N14" s="257">
        <v>41389.300000000003</v>
      </c>
      <c r="O14" s="258">
        <v>0</v>
      </c>
      <c r="P14" s="257">
        <v>555177.6</v>
      </c>
      <c r="Q14" s="259">
        <v>429539.8</v>
      </c>
      <c r="R14" s="259">
        <f t="shared" si="0"/>
        <v>2785073</v>
      </c>
    </row>
    <row r="15" spans="2:18">
      <c r="B15" s="261" t="s">
        <v>301</v>
      </c>
      <c r="C15" s="261"/>
      <c r="D15" s="257">
        <v>126381</v>
      </c>
      <c r="E15" s="257">
        <v>373755</v>
      </c>
      <c r="F15" s="257"/>
      <c r="G15" s="257"/>
      <c r="H15" s="257">
        <v>8930.6</v>
      </c>
      <c r="I15" s="258">
        <v>9759.7000000000007</v>
      </c>
      <c r="J15" s="257"/>
      <c r="K15" s="257">
        <v>0</v>
      </c>
      <c r="L15" s="257">
        <v>42938.2</v>
      </c>
      <c r="M15" s="257">
        <v>16570.7</v>
      </c>
      <c r="N15" s="257">
        <v>9880.2000000000007</v>
      </c>
      <c r="O15" s="258">
        <v>488.3</v>
      </c>
      <c r="P15" s="257">
        <v>105645.1</v>
      </c>
      <c r="Q15" s="259">
        <v>214110.7</v>
      </c>
      <c r="R15" s="259">
        <f t="shared" si="0"/>
        <v>541978.20000000007</v>
      </c>
    </row>
    <row r="16" spans="2:18">
      <c r="B16" s="260" t="s">
        <v>302</v>
      </c>
      <c r="C16" s="260"/>
      <c r="D16" s="257">
        <v>28756008.300000001</v>
      </c>
      <c r="E16" s="257">
        <v>33929281.200000003</v>
      </c>
      <c r="F16" s="257"/>
      <c r="G16" s="257"/>
      <c r="H16" s="257">
        <v>6223731.5999999996</v>
      </c>
      <c r="I16" s="258">
        <v>7440681.2999999998</v>
      </c>
      <c r="J16" s="257"/>
      <c r="K16" s="257">
        <v>606271.6</v>
      </c>
      <c r="L16" s="257">
        <v>12777844.800000001</v>
      </c>
      <c r="M16" s="257">
        <v>634272.69999999995</v>
      </c>
      <c r="N16" s="257">
        <v>568382</v>
      </c>
      <c r="O16" s="258">
        <v>3288274.6</v>
      </c>
      <c r="P16" s="257">
        <v>3504557.2</v>
      </c>
      <c r="Q16" s="259">
        <v>49064032.300000004</v>
      </c>
      <c r="R16" s="259">
        <f t="shared" si="0"/>
        <v>58220746.5</v>
      </c>
    </row>
    <row r="17" spans="2:18" ht="13.5" thickBot="1">
      <c r="B17" s="262" t="s">
        <v>303</v>
      </c>
      <c r="C17" s="262"/>
      <c r="D17" s="263">
        <v>8126950.4000000004</v>
      </c>
      <c r="E17" s="263">
        <v>12066689.699999999</v>
      </c>
      <c r="F17" s="263"/>
      <c r="G17" s="263"/>
      <c r="H17" s="263">
        <v>168555.7</v>
      </c>
      <c r="I17" s="264">
        <v>286448.2</v>
      </c>
      <c r="J17" s="263"/>
      <c r="K17" s="263">
        <v>229694.8</v>
      </c>
      <c r="L17" s="263">
        <v>2837850.7</v>
      </c>
      <c r="M17" s="263">
        <v>265868.90000000002</v>
      </c>
      <c r="N17" s="263">
        <v>319972</v>
      </c>
      <c r="O17" s="264">
        <v>424366.5</v>
      </c>
      <c r="P17" s="263">
        <v>431133.8</v>
      </c>
      <c r="Q17" s="265">
        <v>11407924.4</v>
      </c>
      <c r="R17" s="265">
        <f>E17+I17+L17+N17+P17</f>
        <v>15942094.399999999</v>
      </c>
    </row>
    <row r="18" spans="2:18" ht="15.75">
      <c r="B18" s="266"/>
      <c r="C18" s="266"/>
      <c r="D18" s="267"/>
      <c r="E18" s="267"/>
      <c r="F18" s="267"/>
      <c r="G18" s="267"/>
      <c r="H18" s="267"/>
      <c r="I18" s="267"/>
      <c r="J18" s="267"/>
      <c r="K18" s="267"/>
      <c r="L18" s="267"/>
      <c r="M18" s="267"/>
      <c r="N18" s="267"/>
      <c r="O18" s="267"/>
      <c r="P18" s="267"/>
      <c r="Q18" s="267"/>
      <c r="R18" s="267"/>
    </row>
    <row r="19" spans="2:18" ht="15.75">
      <c r="B19" s="268"/>
      <c r="C19" s="268"/>
      <c r="D19" s="268"/>
      <c r="E19" s="268"/>
      <c r="F19" s="268"/>
      <c r="G19" s="268"/>
      <c r="H19" s="268"/>
      <c r="I19" s="268"/>
      <c r="J19" s="268"/>
      <c r="K19" s="268"/>
      <c r="L19" s="268"/>
      <c r="M19" s="268"/>
      <c r="N19" s="268"/>
      <c r="O19" s="268"/>
      <c r="P19" s="268"/>
      <c r="Q19" s="268"/>
      <c r="R19" s="267"/>
    </row>
  </sheetData>
  <mergeCells count="20">
    <mergeCell ref="B16:C16"/>
    <mergeCell ref="B17:C17"/>
    <mergeCell ref="B18:C18"/>
    <mergeCell ref="B19:Q19"/>
    <mergeCell ref="Q6:R6"/>
    <mergeCell ref="B9:B10"/>
    <mergeCell ref="B11:B12"/>
    <mergeCell ref="B13:C13"/>
    <mergeCell ref="B14:C14"/>
    <mergeCell ref="B15:C15"/>
    <mergeCell ref="B3:R3"/>
    <mergeCell ref="D4:R4"/>
    <mergeCell ref="H5:R5"/>
    <mergeCell ref="B6:C7"/>
    <mergeCell ref="D6:E6"/>
    <mergeCell ref="F6:G6"/>
    <mergeCell ref="H6:I6"/>
    <mergeCell ref="K6:L6"/>
    <mergeCell ref="M6:N6"/>
    <mergeCell ref="O6:P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NVVR</vt:lpstr>
      <vt:lpstr>negdsen tosov</vt:lpstr>
      <vt:lpstr>tovlorson tosov</vt:lpstr>
      <vt:lpstr>tosviin orlogo zarlaga</vt:lpstr>
      <vt:lpstr>tatvariin orlogo</vt:lpstr>
      <vt:lpstr>or avlaga_oron nutag</vt:lpstr>
      <vt:lpstr>Industry</vt:lpstr>
      <vt:lpstr>une</vt:lpstr>
      <vt:lpstr>bank</vt:lpstr>
      <vt:lpstr>daatgal</vt:lpstr>
      <vt:lpstr>daatgal 2</vt:lpstr>
      <vt:lpstr>hun am</vt:lpstr>
      <vt:lpstr>eruul mend</vt:lpstr>
      <vt:lpstr>'or avlaga_oron nutag'!Print_Titles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purevsuren</cp:lastModifiedBy>
  <cp:lastPrinted>2014-07-18T02:54:08Z</cp:lastPrinted>
  <dcterms:created xsi:type="dcterms:W3CDTF">1998-06-05T18:00:41Z</dcterms:created>
  <dcterms:modified xsi:type="dcterms:W3CDTF">2015-01-07T08:15:07Z</dcterms:modified>
</cp:coreProperties>
</file>