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bookViews>
    <workbookView xWindow="-15" yWindow="-15" windowWidth="7680" windowHeight="8295" tabRatio="877" activeTab="2"/>
  </bookViews>
  <sheets>
    <sheet name="NVVR" sheetId="38" r:id="rId1"/>
    <sheet name="negdsen tosov" sheetId="47" r:id="rId2"/>
    <sheet name="tovlorson tosov" sheetId="46" r:id="rId3"/>
    <sheet name="tosviin orlogo zarlaga" sheetId="51" r:id="rId4"/>
    <sheet name="tatvariin orlogo" sheetId="45" r:id="rId5"/>
    <sheet name="or avlaga_oron nutag" sheetId="49" r:id="rId6"/>
    <sheet name="Industry" sheetId="26" r:id="rId7"/>
  </sheets>
  <definedNames>
    <definedName name="_xlnm.Print_Titles" localSheetId="5">'or avlaga_oron nutag'!$A:$A</definedName>
  </definedNames>
  <calcPr calcId="144525"/>
</workbook>
</file>

<file path=xl/calcChain.xml><?xml version="1.0" encoding="utf-8"?>
<calcChain xmlns="http://schemas.openxmlformats.org/spreadsheetml/2006/main">
  <c r="E55" i="47" l="1"/>
  <c r="D55" i="47"/>
  <c r="I18" i="26" l="1"/>
  <c r="F18" i="26"/>
  <c r="I17" i="26"/>
  <c r="F17" i="26"/>
  <c r="I16" i="26"/>
  <c r="F16" i="26"/>
  <c r="I15" i="26"/>
  <c r="F15" i="26"/>
  <c r="I14" i="26"/>
  <c r="F14" i="26"/>
  <c r="I13" i="26"/>
  <c r="F13" i="26"/>
  <c r="O31" i="51"/>
  <c r="N31" i="51"/>
  <c r="K31" i="51"/>
  <c r="H31" i="51"/>
  <c r="E31" i="51"/>
  <c r="O30" i="51"/>
  <c r="N30" i="51"/>
  <c r="K30" i="51"/>
  <c r="H30" i="51"/>
  <c r="E30" i="51"/>
  <c r="O29" i="51"/>
  <c r="N29" i="51"/>
  <c r="K29" i="51"/>
  <c r="H29" i="51"/>
  <c r="E29" i="51"/>
  <c r="O28" i="51"/>
  <c r="N28" i="51"/>
  <c r="K28" i="51"/>
  <c r="H28" i="51"/>
  <c r="E28" i="51"/>
  <c r="O27" i="51"/>
  <c r="N27" i="51"/>
  <c r="K27" i="51"/>
  <c r="H27" i="51"/>
  <c r="E27" i="51"/>
  <c r="O26" i="51"/>
  <c r="N26" i="51"/>
  <c r="K26" i="51"/>
  <c r="H26" i="51"/>
  <c r="E26" i="51"/>
  <c r="O25" i="51"/>
  <c r="N25" i="51"/>
  <c r="K25" i="51"/>
  <c r="H25" i="51"/>
  <c r="E25" i="51"/>
  <c r="O24" i="51"/>
  <c r="N24" i="51"/>
  <c r="K24" i="51"/>
  <c r="H24" i="51"/>
  <c r="E24" i="51"/>
  <c r="O23" i="51"/>
  <c r="N23" i="51"/>
  <c r="K23" i="51"/>
  <c r="H23" i="51"/>
  <c r="E23" i="51"/>
  <c r="O22" i="51"/>
  <c r="N22" i="51"/>
  <c r="K22" i="51"/>
  <c r="H22" i="51"/>
  <c r="E22" i="51"/>
  <c r="O21" i="51"/>
  <c r="N21" i="51"/>
  <c r="K21" i="51"/>
  <c r="H21" i="51"/>
  <c r="E21" i="51"/>
  <c r="O20" i="51"/>
  <c r="N20" i="51"/>
  <c r="K20" i="51"/>
  <c r="H20" i="51"/>
  <c r="E20" i="51"/>
  <c r="O19" i="51"/>
  <c r="N19" i="51"/>
  <c r="K19" i="51"/>
  <c r="H19" i="51"/>
  <c r="E19" i="51"/>
  <c r="O18" i="51"/>
  <c r="N18" i="51"/>
  <c r="K18" i="51"/>
  <c r="H18" i="51"/>
  <c r="E18" i="51"/>
  <c r="O17" i="51"/>
  <c r="N17" i="51"/>
  <c r="K17" i="51"/>
  <c r="H17" i="51"/>
  <c r="E17" i="51"/>
  <c r="O16" i="51"/>
  <c r="N16" i="51"/>
  <c r="K16" i="51"/>
  <c r="H16" i="51"/>
  <c r="E16" i="51"/>
  <c r="O15" i="51"/>
  <c r="N15" i="51"/>
  <c r="K15" i="51"/>
  <c r="H15" i="51"/>
  <c r="E15" i="51"/>
  <c r="O14" i="51"/>
  <c r="N14" i="51"/>
  <c r="K14" i="51"/>
  <c r="H14" i="51"/>
  <c r="E14" i="51"/>
  <c r="O13" i="51"/>
  <c r="N13" i="51"/>
  <c r="K13" i="51"/>
  <c r="H13" i="51"/>
  <c r="E13" i="51"/>
  <c r="O12" i="51"/>
  <c r="N12" i="51"/>
  <c r="K12" i="51"/>
  <c r="H12" i="51"/>
  <c r="E12" i="51"/>
  <c r="O11" i="51"/>
  <c r="N11" i="51"/>
  <c r="K11" i="51"/>
  <c r="H11" i="51"/>
  <c r="E11" i="51"/>
  <c r="O10" i="51"/>
  <c r="N10" i="51"/>
  <c r="K10" i="51"/>
  <c r="H10" i="51"/>
  <c r="E10" i="51"/>
  <c r="O9" i="51"/>
  <c r="N9" i="51"/>
  <c r="K9" i="51"/>
  <c r="H9" i="51"/>
  <c r="E9" i="51"/>
  <c r="O8" i="51"/>
  <c r="N8" i="51"/>
  <c r="K8" i="51"/>
  <c r="H8" i="51"/>
  <c r="E8" i="51"/>
  <c r="O7" i="51"/>
  <c r="N7" i="51"/>
  <c r="K7" i="51"/>
  <c r="H7" i="51"/>
  <c r="E7" i="51"/>
  <c r="C33" i="49" l="1"/>
  <c r="H19" i="26" l="1"/>
  <c r="G19" i="26"/>
  <c r="E19" i="26"/>
  <c r="C24" i="26" s="1"/>
  <c r="D19" i="26"/>
  <c r="AZ33" i="49"/>
  <c r="AY33" i="49"/>
  <c r="AX33" i="49"/>
  <c r="AW33" i="49"/>
  <c r="AV33" i="49"/>
  <c r="AU33" i="49"/>
  <c r="AT33" i="49"/>
  <c r="AS33" i="49"/>
  <c r="AR33" i="49"/>
  <c r="AQ33" i="49"/>
  <c r="AP33" i="49"/>
  <c r="AO33" i="49"/>
  <c r="AN33" i="49"/>
  <c r="AM33" i="49"/>
  <c r="AL33" i="49"/>
  <c r="AJ33" i="49"/>
  <c r="AI33" i="49"/>
  <c r="AH33" i="49"/>
  <c r="AG33" i="49"/>
  <c r="AF33" i="49"/>
  <c r="AE33" i="49"/>
  <c r="AD33" i="49"/>
  <c r="AC33" i="49"/>
  <c r="AB33" i="49"/>
  <c r="AA33" i="49"/>
  <c r="Z33" i="49"/>
  <c r="Y33" i="49"/>
  <c r="X33" i="49"/>
  <c r="W33" i="49"/>
  <c r="V33" i="49"/>
  <c r="U33" i="49"/>
  <c r="T33" i="49"/>
  <c r="S33" i="49"/>
  <c r="R33" i="49"/>
  <c r="Q33" i="49"/>
  <c r="P33" i="49"/>
  <c r="O33" i="49"/>
  <c r="N33" i="49"/>
  <c r="M33" i="49"/>
  <c r="L33" i="49"/>
  <c r="K33" i="49"/>
  <c r="J33" i="49"/>
  <c r="I33" i="49"/>
  <c r="H33" i="49"/>
  <c r="G33" i="49"/>
  <c r="F33" i="49"/>
  <c r="E33" i="49"/>
  <c r="D33" i="49"/>
  <c r="B33" i="49"/>
  <c r="BQ32" i="49"/>
  <c r="BP32" i="49"/>
  <c r="BO32" i="49"/>
  <c r="BN32" i="49"/>
  <c r="BM32" i="49"/>
  <c r="BL32" i="49"/>
  <c r="BK32" i="49"/>
  <c r="BJ32" i="49"/>
  <c r="BI32" i="49"/>
  <c r="BH32" i="49"/>
  <c r="BG32" i="49"/>
  <c r="BF32" i="49"/>
  <c r="BE32" i="49"/>
  <c r="BD32" i="49"/>
  <c r="BR32" i="49" s="1"/>
  <c r="BB32" i="49"/>
  <c r="BA32" i="49"/>
  <c r="AK32" i="49"/>
  <c r="BQ31" i="49"/>
  <c r="BP31" i="49"/>
  <c r="BO31" i="49"/>
  <c r="BN31" i="49"/>
  <c r="BM31" i="49"/>
  <c r="BL31" i="49"/>
  <c r="BK31" i="49"/>
  <c r="BJ31" i="49"/>
  <c r="BI31" i="49"/>
  <c r="BH31" i="49"/>
  <c r="BG31" i="49"/>
  <c r="BF31" i="49"/>
  <c r="BE31" i="49"/>
  <c r="BD31" i="49"/>
  <c r="BB31" i="49"/>
  <c r="BA31" i="49"/>
  <c r="AK31" i="49"/>
  <c r="BR31" i="49" l="1"/>
  <c r="AK33" i="49"/>
  <c r="I19" i="26"/>
  <c r="D23" i="26"/>
  <c r="F19" i="26"/>
  <c r="C23" i="26"/>
  <c r="BQ30" i="49"/>
  <c r="BP30" i="49"/>
  <c r="BO30" i="49"/>
  <c r="BN30" i="49"/>
  <c r="BM30" i="49"/>
  <c r="BL30" i="49"/>
  <c r="BK30" i="49"/>
  <c r="BJ30" i="49"/>
  <c r="BI30" i="49"/>
  <c r="BH30" i="49"/>
  <c r="BG30" i="49"/>
  <c r="BF30" i="49"/>
  <c r="BR30" i="49" s="1"/>
  <c r="BE30" i="49"/>
  <c r="BD30" i="49"/>
  <c r="BB30" i="49"/>
  <c r="BA30" i="49"/>
  <c r="AK30" i="49"/>
  <c r="BQ29" i="49"/>
  <c r="BP29" i="49"/>
  <c r="BO29" i="49"/>
  <c r="BN29" i="49"/>
  <c r="BM29" i="49"/>
  <c r="BL29" i="49"/>
  <c r="BK29" i="49"/>
  <c r="BJ29" i="49"/>
  <c r="BI29" i="49"/>
  <c r="BH29" i="49"/>
  <c r="BG29" i="49"/>
  <c r="BF29" i="49"/>
  <c r="BE29" i="49"/>
  <c r="BD29" i="49"/>
  <c r="BB29" i="49"/>
  <c r="BA29" i="49"/>
  <c r="AK29" i="49"/>
  <c r="BQ28" i="49"/>
  <c r="BP28" i="49"/>
  <c r="BO28" i="49"/>
  <c r="BN28" i="49"/>
  <c r="BM28" i="49"/>
  <c r="BL28" i="49"/>
  <c r="BK28" i="49"/>
  <c r="BJ28" i="49"/>
  <c r="BI28" i="49"/>
  <c r="BH28" i="49"/>
  <c r="BG28" i="49"/>
  <c r="BF28" i="49"/>
  <c r="BE28" i="49"/>
  <c r="BR28" i="49" s="1"/>
  <c r="BD28" i="49"/>
  <c r="BB28" i="49"/>
  <c r="BA28" i="49"/>
  <c r="AK28" i="49"/>
  <c r="BQ27" i="49"/>
  <c r="BP27" i="49"/>
  <c r="BO27" i="49"/>
  <c r="BN27" i="49"/>
  <c r="BM27" i="49"/>
  <c r="BL27" i="49"/>
  <c r="BK27" i="49"/>
  <c r="BJ27" i="49"/>
  <c r="BI27" i="49"/>
  <c r="BH27" i="49"/>
  <c r="BG27" i="49"/>
  <c r="BF27" i="49"/>
  <c r="BE27" i="49"/>
  <c r="BD27" i="49"/>
  <c r="BR27" i="49" s="1"/>
  <c r="BB27" i="49"/>
  <c r="BA27" i="49"/>
  <c r="AK27" i="49"/>
  <c r="BQ26" i="49"/>
  <c r="BP26" i="49"/>
  <c r="BO26" i="49"/>
  <c r="BN26" i="49"/>
  <c r="BM26" i="49"/>
  <c r="BL26" i="49"/>
  <c r="BK26" i="49"/>
  <c r="BJ26" i="49"/>
  <c r="BI26" i="49"/>
  <c r="BH26" i="49"/>
  <c r="BG26" i="49"/>
  <c r="BF26" i="49"/>
  <c r="BE26" i="49"/>
  <c r="BR26" i="49" s="1"/>
  <c r="BD26" i="49"/>
  <c r="BB26" i="49"/>
  <c r="BA26" i="49"/>
  <c r="AK26" i="49"/>
  <c r="BQ25" i="49"/>
  <c r="BP25" i="49"/>
  <c r="BO25" i="49"/>
  <c r="BN25" i="49"/>
  <c r="BM25" i="49"/>
  <c r="BL25" i="49"/>
  <c r="BK25" i="49"/>
  <c r="BJ25" i="49"/>
  <c r="BI25" i="49"/>
  <c r="BH25" i="49"/>
  <c r="BG25" i="49"/>
  <c r="BF25" i="49"/>
  <c r="BE25" i="49"/>
  <c r="BD25" i="49"/>
  <c r="BB25" i="49"/>
  <c r="BA25" i="49"/>
  <c r="AK25" i="49"/>
  <c r="BQ24" i="49"/>
  <c r="BP24" i="49"/>
  <c r="BO24" i="49"/>
  <c r="BN24" i="49"/>
  <c r="BM24" i="49"/>
  <c r="BL24" i="49"/>
  <c r="BK24" i="49"/>
  <c r="BJ24" i="49"/>
  <c r="BI24" i="49"/>
  <c r="BH24" i="49"/>
  <c r="BG24" i="49"/>
  <c r="BF24" i="49"/>
  <c r="BE24" i="49"/>
  <c r="BD24" i="49"/>
  <c r="BR24" i="49" s="1"/>
  <c r="BB24" i="49"/>
  <c r="BA24" i="49"/>
  <c r="AK24" i="49"/>
  <c r="BQ23" i="49"/>
  <c r="BP23" i="49"/>
  <c r="BO23" i="49"/>
  <c r="BN23" i="49"/>
  <c r="BM23" i="49"/>
  <c r="BL23" i="49"/>
  <c r="BK23" i="49"/>
  <c r="BJ23" i="49"/>
  <c r="BI23" i="49"/>
  <c r="BH23" i="49"/>
  <c r="BG23" i="49"/>
  <c r="BF23" i="49"/>
  <c r="BE23" i="49"/>
  <c r="BD23" i="49"/>
  <c r="BB23" i="49"/>
  <c r="BA23" i="49"/>
  <c r="AK23" i="49"/>
  <c r="BQ22" i="49"/>
  <c r="BP22" i="49"/>
  <c r="BO22" i="49"/>
  <c r="BN22" i="49"/>
  <c r="BM22" i="49"/>
  <c r="BL22" i="49"/>
  <c r="BK22" i="49"/>
  <c r="BJ22" i="49"/>
  <c r="BI22" i="49"/>
  <c r="BH22" i="49"/>
  <c r="BG22" i="49"/>
  <c r="BF22" i="49"/>
  <c r="BE22" i="49"/>
  <c r="BD22" i="49"/>
  <c r="BR22" i="49" s="1"/>
  <c r="BB22" i="49"/>
  <c r="BA22" i="49"/>
  <c r="AK22" i="49"/>
  <c r="BQ21" i="49"/>
  <c r="BP21" i="49"/>
  <c r="BO21" i="49"/>
  <c r="BN21" i="49"/>
  <c r="BM21" i="49"/>
  <c r="BL21" i="49"/>
  <c r="BK21" i="49"/>
  <c r="BJ21" i="49"/>
  <c r="BI21" i="49"/>
  <c r="BH21" i="49"/>
  <c r="BG21" i="49"/>
  <c r="BF21" i="49"/>
  <c r="BE21" i="49"/>
  <c r="BD21" i="49"/>
  <c r="BB21" i="49"/>
  <c r="BA21" i="49"/>
  <c r="AK21" i="49"/>
  <c r="BQ20" i="49"/>
  <c r="BP20" i="49"/>
  <c r="BO20" i="49"/>
  <c r="BN20" i="49"/>
  <c r="BM20" i="49"/>
  <c r="BL20" i="49"/>
  <c r="BK20" i="49"/>
  <c r="BJ20" i="49"/>
  <c r="BI20" i="49"/>
  <c r="BH20" i="49"/>
  <c r="BG20" i="49"/>
  <c r="BF20" i="49"/>
  <c r="BR20" i="49" s="1"/>
  <c r="BE20" i="49"/>
  <c r="BD20" i="49"/>
  <c r="BB20" i="49"/>
  <c r="BA20" i="49"/>
  <c r="AK20" i="49"/>
  <c r="BQ19" i="49"/>
  <c r="BP19" i="49"/>
  <c r="BO19" i="49"/>
  <c r="BN19" i="49"/>
  <c r="BM19" i="49"/>
  <c r="BL19" i="49"/>
  <c r="BK19" i="49"/>
  <c r="BJ19" i="49"/>
  <c r="BI19" i="49"/>
  <c r="BH19" i="49"/>
  <c r="BG19" i="49"/>
  <c r="BF19" i="49"/>
  <c r="BE19" i="49"/>
  <c r="BD19" i="49"/>
  <c r="BR19" i="49" s="1"/>
  <c r="BB19" i="49"/>
  <c r="BA19" i="49"/>
  <c r="AK19" i="49"/>
  <c r="BQ18" i="49"/>
  <c r="BP18" i="49"/>
  <c r="BO18" i="49"/>
  <c r="BN18" i="49"/>
  <c r="BM18" i="49"/>
  <c r="BL18" i="49"/>
  <c r="BK18" i="49"/>
  <c r="BJ18" i="49"/>
  <c r="BI18" i="49"/>
  <c r="BH18" i="49"/>
  <c r="BG18" i="49"/>
  <c r="BF18" i="49"/>
  <c r="BR18" i="49" s="1"/>
  <c r="BE18" i="49"/>
  <c r="BD18" i="49"/>
  <c r="BB18" i="49"/>
  <c r="BA18" i="49"/>
  <c r="AK18" i="49"/>
  <c r="BQ17" i="49"/>
  <c r="BP17" i="49"/>
  <c r="BO17" i="49"/>
  <c r="BN17" i="49"/>
  <c r="BM17" i="49"/>
  <c r="BL17" i="49"/>
  <c r="BK17" i="49"/>
  <c r="BJ17" i="49"/>
  <c r="BI17" i="49"/>
  <c r="BH17" i="49"/>
  <c r="BG17" i="49"/>
  <c r="BF17" i="49"/>
  <c r="BE17" i="49"/>
  <c r="BD17" i="49"/>
  <c r="BB17" i="49"/>
  <c r="BA17" i="49"/>
  <c r="AK17" i="49"/>
  <c r="BQ16" i="49"/>
  <c r="BP16" i="49"/>
  <c r="BO16" i="49"/>
  <c r="BN16" i="49"/>
  <c r="BM16" i="49"/>
  <c r="BL16" i="49"/>
  <c r="BK16" i="49"/>
  <c r="BJ16" i="49"/>
  <c r="BI16" i="49"/>
  <c r="BH16" i="49"/>
  <c r="BG16" i="49"/>
  <c r="BF16" i="49"/>
  <c r="BE16" i="49"/>
  <c r="BD16" i="49"/>
  <c r="BR16" i="49" s="1"/>
  <c r="BB16" i="49"/>
  <c r="BA16" i="49"/>
  <c r="AK16" i="49"/>
  <c r="BQ15" i="49"/>
  <c r="BP15" i="49"/>
  <c r="BO15" i="49"/>
  <c r="BN15" i="49"/>
  <c r="BM15" i="49"/>
  <c r="BL15" i="49"/>
  <c r="BK15" i="49"/>
  <c r="BJ15" i="49"/>
  <c r="BI15" i="49"/>
  <c r="BH15" i="49"/>
  <c r="BG15" i="49"/>
  <c r="BF15" i="49"/>
  <c r="BE15" i="49"/>
  <c r="BD15" i="49"/>
  <c r="BB15" i="49"/>
  <c r="BA15" i="49"/>
  <c r="AK15" i="49"/>
  <c r="BQ14" i="49"/>
  <c r="BP14" i="49"/>
  <c r="BO14" i="49"/>
  <c r="BN14" i="49"/>
  <c r="BM14" i="49"/>
  <c r="BL14" i="49"/>
  <c r="BK14" i="49"/>
  <c r="BJ14" i="49"/>
  <c r="BI14" i="49"/>
  <c r="BH14" i="49"/>
  <c r="BG14" i="49"/>
  <c r="BF14" i="49"/>
  <c r="BE14" i="49"/>
  <c r="BD14" i="49"/>
  <c r="BR14" i="49" s="1"/>
  <c r="BB14" i="49"/>
  <c r="BA14" i="49"/>
  <c r="AK14" i="49"/>
  <c r="BQ13" i="49"/>
  <c r="BP13" i="49"/>
  <c r="BO13" i="49"/>
  <c r="BN13" i="49"/>
  <c r="BM13" i="49"/>
  <c r="BL13" i="49"/>
  <c r="BK13" i="49"/>
  <c r="BJ13" i="49"/>
  <c r="BI13" i="49"/>
  <c r="BH13" i="49"/>
  <c r="BG13" i="49"/>
  <c r="BF13" i="49"/>
  <c r="BE13" i="49"/>
  <c r="BD13" i="49"/>
  <c r="BB13" i="49"/>
  <c r="BA13" i="49"/>
  <c r="AK13" i="49"/>
  <c r="BQ12" i="49"/>
  <c r="BP12" i="49"/>
  <c r="BO12" i="49"/>
  <c r="BN12" i="49"/>
  <c r="BM12" i="49"/>
  <c r="BL12" i="49"/>
  <c r="BK12" i="49"/>
  <c r="BJ12" i="49"/>
  <c r="BI12" i="49"/>
  <c r="BH12" i="49"/>
  <c r="BG12" i="49"/>
  <c r="BF12" i="49"/>
  <c r="BE12" i="49"/>
  <c r="BD12" i="49"/>
  <c r="BR12" i="49" s="1"/>
  <c r="BB12" i="49"/>
  <c r="BA12" i="49"/>
  <c r="AK12" i="49"/>
  <c r="BQ11" i="49"/>
  <c r="BP11" i="49"/>
  <c r="BO11" i="49"/>
  <c r="BN11" i="49"/>
  <c r="BM11" i="49"/>
  <c r="BL11" i="49"/>
  <c r="BK11" i="49"/>
  <c r="BJ11" i="49"/>
  <c r="BI11" i="49"/>
  <c r="BH11" i="49"/>
  <c r="BG11" i="49"/>
  <c r="BF11" i="49"/>
  <c r="BE11" i="49"/>
  <c r="BD11" i="49"/>
  <c r="BR11" i="49" s="1"/>
  <c r="BB11" i="49"/>
  <c r="BA11" i="49"/>
  <c r="AK11" i="49"/>
  <c r="BQ10" i="49"/>
  <c r="BP10" i="49"/>
  <c r="BO10" i="49"/>
  <c r="BN10" i="49"/>
  <c r="BM10" i="49"/>
  <c r="BL10" i="49"/>
  <c r="BK10" i="49"/>
  <c r="BJ10" i="49"/>
  <c r="BI10" i="49"/>
  <c r="BH10" i="49"/>
  <c r="BG10" i="49"/>
  <c r="BF10" i="49"/>
  <c r="BE10" i="49"/>
  <c r="BD10" i="49"/>
  <c r="BR10" i="49" s="1"/>
  <c r="BB10" i="49"/>
  <c r="BA10" i="49"/>
  <c r="AK10" i="49"/>
  <c r="BQ9" i="49"/>
  <c r="BP9" i="49"/>
  <c r="BO9" i="49"/>
  <c r="BN9" i="49"/>
  <c r="BM9" i="49"/>
  <c r="BL9" i="49"/>
  <c r="BK9" i="49"/>
  <c r="BJ9" i="49"/>
  <c r="BI9" i="49"/>
  <c r="BH9" i="49"/>
  <c r="BG9" i="49"/>
  <c r="BF9" i="49"/>
  <c r="BE9" i="49"/>
  <c r="BD9" i="49"/>
  <c r="BR9" i="49" s="1"/>
  <c r="BB9" i="49"/>
  <c r="BA9" i="49"/>
  <c r="AK9" i="49"/>
  <c r="BQ8" i="49"/>
  <c r="BP8" i="49"/>
  <c r="BP33" i="49" s="1"/>
  <c r="BO8" i="49"/>
  <c r="BO33" i="49" s="1"/>
  <c r="BN8" i="49"/>
  <c r="BN33" i="49" s="1"/>
  <c r="BM8" i="49"/>
  <c r="BL8" i="49"/>
  <c r="BL33" i="49" s="1"/>
  <c r="BK8" i="49"/>
  <c r="BK33" i="49" s="1"/>
  <c r="BJ8" i="49"/>
  <c r="BJ33" i="49" s="1"/>
  <c r="BI8" i="49"/>
  <c r="BH8" i="49"/>
  <c r="BG8" i="49"/>
  <c r="BG33" i="49" s="1"/>
  <c r="BF8" i="49"/>
  <c r="BF33" i="49" s="1"/>
  <c r="BE8" i="49"/>
  <c r="BD8" i="49"/>
  <c r="BR8" i="49" s="1"/>
  <c r="BB8" i="49"/>
  <c r="BB33" i="49" s="1"/>
  <c r="BA8" i="49"/>
  <c r="BA33" i="49" s="1"/>
  <c r="AK8" i="49"/>
  <c r="G31" i="45"/>
  <c r="F31" i="45"/>
  <c r="D31" i="45"/>
  <c r="C31" i="45"/>
  <c r="J30" i="45"/>
  <c r="I30" i="45"/>
  <c r="H30" i="45"/>
  <c r="E30" i="45"/>
  <c r="J29" i="45"/>
  <c r="I29" i="45"/>
  <c r="H29" i="45"/>
  <c r="E29" i="45"/>
  <c r="J28" i="45"/>
  <c r="I28" i="45"/>
  <c r="H28" i="45"/>
  <c r="E28" i="45"/>
  <c r="J27" i="45"/>
  <c r="I27" i="45"/>
  <c r="H27" i="45"/>
  <c r="E27" i="45"/>
  <c r="J26" i="45"/>
  <c r="I26" i="45"/>
  <c r="H26" i="45"/>
  <c r="E26" i="45"/>
  <c r="J25" i="45"/>
  <c r="I25" i="45"/>
  <c r="H25" i="45"/>
  <c r="E25" i="45"/>
  <c r="J24" i="45"/>
  <c r="I24" i="45"/>
  <c r="H24" i="45"/>
  <c r="E24" i="45"/>
  <c r="J23" i="45"/>
  <c r="I23" i="45"/>
  <c r="H23" i="45"/>
  <c r="E23" i="45"/>
  <c r="J22" i="45"/>
  <c r="I22" i="45"/>
  <c r="H22" i="45"/>
  <c r="E22" i="45"/>
  <c r="J21" i="45"/>
  <c r="I21" i="45"/>
  <c r="H21" i="45"/>
  <c r="E21" i="45"/>
  <c r="J20" i="45"/>
  <c r="I20" i="45"/>
  <c r="H20" i="45"/>
  <c r="E20" i="45"/>
  <c r="J19" i="45"/>
  <c r="I19" i="45"/>
  <c r="H19" i="45"/>
  <c r="E19" i="45"/>
  <c r="J18" i="45"/>
  <c r="I18" i="45"/>
  <c r="H18" i="45"/>
  <c r="E18" i="45"/>
  <c r="J17" i="45"/>
  <c r="I17" i="45"/>
  <c r="H17" i="45"/>
  <c r="E17" i="45"/>
  <c r="J16" i="45"/>
  <c r="I16" i="45"/>
  <c r="H16" i="45"/>
  <c r="E16" i="45"/>
  <c r="J15" i="45"/>
  <c r="I15" i="45"/>
  <c r="H15" i="45"/>
  <c r="E15" i="45"/>
  <c r="J14" i="45"/>
  <c r="I14" i="45"/>
  <c r="H14" i="45"/>
  <c r="E14" i="45"/>
  <c r="J13" i="45"/>
  <c r="I13" i="45"/>
  <c r="H13" i="45"/>
  <c r="E13" i="45"/>
  <c r="J12" i="45"/>
  <c r="I12" i="45"/>
  <c r="H12" i="45"/>
  <c r="E12" i="45"/>
  <c r="J11" i="45"/>
  <c r="I11" i="45"/>
  <c r="H11" i="45"/>
  <c r="E11" i="45"/>
  <c r="J10" i="45"/>
  <c r="I10" i="45"/>
  <c r="H10" i="45"/>
  <c r="E10" i="45"/>
  <c r="J9" i="45"/>
  <c r="I9" i="45"/>
  <c r="H9" i="45"/>
  <c r="E9" i="45"/>
  <c r="J8" i="45"/>
  <c r="I8" i="45"/>
  <c r="H8" i="45"/>
  <c r="E8" i="45"/>
  <c r="J7" i="45"/>
  <c r="I7" i="45"/>
  <c r="BR17" i="49" l="1"/>
  <c r="BR29" i="49"/>
  <c r="BR15" i="49"/>
  <c r="BR25" i="49"/>
  <c r="K7" i="45"/>
  <c r="K22" i="45"/>
  <c r="K30" i="45"/>
  <c r="BR13" i="49"/>
  <c r="BR33" i="49" s="1"/>
  <c r="BR23" i="49"/>
  <c r="K16" i="45"/>
  <c r="BE33" i="49"/>
  <c r="BD33" i="49" s="1"/>
  <c r="BI33" i="49"/>
  <c r="BH33" i="49" s="1"/>
  <c r="BM33" i="49"/>
  <c r="BQ33" i="49"/>
  <c r="BR21" i="49"/>
  <c r="K26" i="45"/>
  <c r="K27" i="45"/>
  <c r="K12" i="45"/>
  <c r="K19" i="45"/>
  <c r="K25" i="45"/>
  <c r="K14" i="45"/>
  <c r="K9" i="45"/>
  <c r="K17" i="45"/>
  <c r="K29" i="45"/>
  <c r="K15" i="45"/>
  <c r="H31" i="45"/>
  <c r="K24" i="45"/>
  <c r="I31" i="45"/>
  <c r="K23" i="45"/>
  <c r="K21" i="45"/>
  <c r="K13" i="45"/>
  <c r="K11" i="45"/>
  <c r="K10" i="45"/>
  <c r="K20" i="45"/>
  <c r="K28" i="45"/>
  <c r="K18" i="45"/>
  <c r="K8" i="45"/>
  <c r="J31" i="45"/>
  <c r="E31" i="45"/>
  <c r="H7" i="45"/>
  <c r="E7" i="45"/>
  <c r="J6" i="45"/>
  <c r="I6" i="45"/>
  <c r="H6" i="45"/>
  <c r="E6" i="45"/>
  <c r="K36" i="51"/>
  <c r="K35" i="51"/>
  <c r="J34" i="51"/>
  <c r="I34" i="51"/>
  <c r="AF33" i="51"/>
  <c r="AE33" i="51"/>
  <c r="AD33" i="51"/>
  <c r="Z33" i="51"/>
  <c r="Y33" i="51"/>
  <c r="X33" i="51"/>
  <c r="W33" i="51"/>
  <c r="T33" i="51"/>
  <c r="S33" i="51"/>
  <c r="R33" i="51"/>
  <c r="Q33" i="51"/>
  <c r="K34" i="51" l="1"/>
  <c r="K31" i="45"/>
  <c r="K6" i="45"/>
  <c r="M33" i="51"/>
  <c r="L33" i="51"/>
  <c r="J33" i="51"/>
  <c r="I33" i="51"/>
  <c r="G33" i="51"/>
  <c r="F33" i="51"/>
  <c r="K33" i="51" l="1"/>
  <c r="N33" i="51"/>
  <c r="O33" i="51"/>
  <c r="H33" i="51"/>
  <c r="D33" i="51"/>
  <c r="D35" i="51" s="1"/>
  <c r="C33" i="51"/>
  <c r="E33" i="51" s="1"/>
  <c r="AL31" i="51"/>
  <c r="AK31" i="51"/>
  <c r="AB31" i="51"/>
  <c r="AA31" i="51"/>
  <c r="V31" i="51"/>
  <c r="U31" i="51"/>
  <c r="AL30" i="51"/>
  <c r="AK30" i="51"/>
  <c r="AH30" i="51" s="1"/>
  <c r="AG30" i="51"/>
  <c r="AB30" i="51"/>
  <c r="AA30" i="51"/>
  <c r="V30" i="51"/>
  <c r="U30" i="51"/>
  <c r="AL29" i="51"/>
  <c r="AK29" i="51"/>
  <c r="AG29" i="51"/>
  <c r="AB29" i="51"/>
  <c r="AA29" i="51"/>
  <c r="V29" i="51"/>
  <c r="U29" i="51"/>
  <c r="AL28" i="51"/>
  <c r="AK28" i="51"/>
  <c r="AG28" i="51"/>
  <c r="AB28" i="51"/>
  <c r="AA28" i="51"/>
  <c r="V28" i="51"/>
  <c r="U28" i="51"/>
  <c r="AL27" i="51"/>
  <c r="AK27" i="51"/>
  <c r="AG27" i="51"/>
  <c r="AB27" i="51"/>
  <c r="AA27" i="51"/>
  <c r="V27" i="51"/>
  <c r="U27" i="51"/>
  <c r="AL26" i="51"/>
  <c r="AK26" i="51"/>
  <c r="AG26" i="51"/>
  <c r="AB26" i="51"/>
  <c r="AA26" i="51"/>
  <c r="V26" i="51"/>
  <c r="U26" i="51"/>
  <c r="AL25" i="51"/>
  <c r="AK25" i="51"/>
  <c r="AG25" i="51"/>
  <c r="AB25" i="51"/>
  <c r="AA25" i="51"/>
  <c r="V25" i="51"/>
  <c r="U25" i="51"/>
  <c r="AL24" i="51"/>
  <c r="AK24" i="51"/>
  <c r="AG24" i="51"/>
  <c r="AB24" i="51"/>
  <c r="AA24" i="51"/>
  <c r="V24" i="51"/>
  <c r="U24" i="51"/>
  <c r="AL23" i="51"/>
  <c r="AK23" i="51"/>
  <c r="AG23" i="51"/>
  <c r="AB23" i="51"/>
  <c r="AA23" i="51"/>
  <c r="V23" i="51"/>
  <c r="U23" i="51"/>
  <c r="AL22" i="51"/>
  <c r="AK22" i="51"/>
  <c r="AG22" i="51"/>
  <c r="AB22" i="51"/>
  <c r="AA22" i="51"/>
  <c r="V22" i="51"/>
  <c r="U22" i="51"/>
  <c r="AL21" i="51"/>
  <c r="AK21" i="51"/>
  <c r="AG21" i="51"/>
  <c r="AB21" i="51"/>
  <c r="AA21" i="51"/>
  <c r="V21" i="51"/>
  <c r="U21" i="51"/>
  <c r="AL20" i="51"/>
  <c r="AK20" i="51"/>
  <c r="AG20" i="51"/>
  <c r="AB20" i="51"/>
  <c r="AA20" i="51"/>
  <c r="V20" i="51"/>
  <c r="U20" i="51"/>
  <c r="AL19" i="51"/>
  <c r="AK19" i="51"/>
  <c r="AG19" i="51"/>
  <c r="AB19" i="51"/>
  <c r="AA19" i="51"/>
  <c r="V19" i="51"/>
  <c r="U19" i="51"/>
  <c r="AL18" i="51"/>
  <c r="AK18" i="51"/>
  <c r="AG18" i="51"/>
  <c r="AB18" i="51"/>
  <c r="AA18" i="51"/>
  <c r="V18" i="51"/>
  <c r="U18" i="51"/>
  <c r="AL17" i="51"/>
  <c r="AK17" i="51"/>
  <c r="AG17" i="51"/>
  <c r="AB17" i="51"/>
  <c r="AA17" i="51"/>
  <c r="V17" i="51"/>
  <c r="U17" i="51"/>
  <c r="AL16" i="51"/>
  <c r="AK16" i="51"/>
  <c r="AG16" i="51"/>
  <c r="AB16" i="51"/>
  <c r="AA16" i="51"/>
  <c r="V16" i="51"/>
  <c r="U16" i="51"/>
  <c r="AL15" i="51"/>
  <c r="AK15" i="51"/>
  <c r="AG15" i="51"/>
  <c r="AB15" i="51"/>
  <c r="AA15" i="51"/>
  <c r="V15" i="51"/>
  <c r="U15" i="51"/>
  <c r="AL14" i="51"/>
  <c r="AK14" i="51"/>
  <c r="AG14" i="51"/>
  <c r="AB14" i="51"/>
  <c r="AA14" i="51"/>
  <c r="V14" i="51"/>
  <c r="U14" i="51"/>
  <c r="AL13" i="51"/>
  <c r="AK13" i="51"/>
  <c r="AG13" i="51"/>
  <c r="AB13" i="51"/>
  <c r="AA13" i="51"/>
  <c r="V13" i="51"/>
  <c r="U13" i="51"/>
  <c r="AL12" i="51"/>
  <c r="AK12" i="51"/>
  <c r="AG12" i="51"/>
  <c r="AB12" i="51"/>
  <c r="AA12" i="51"/>
  <c r="V12" i="51"/>
  <c r="U12" i="51"/>
  <c r="AL11" i="51"/>
  <c r="AK11" i="51"/>
  <c r="AG11" i="51"/>
  <c r="AB11" i="51"/>
  <c r="AA11" i="51"/>
  <c r="V11" i="51"/>
  <c r="U11" i="51"/>
  <c r="AL10" i="51"/>
  <c r="AK10" i="51"/>
  <c r="AG10" i="51"/>
  <c r="AB10" i="51"/>
  <c r="AA10" i="51"/>
  <c r="V10" i="51"/>
  <c r="U10" i="51"/>
  <c r="AL9" i="51"/>
  <c r="AK9" i="51"/>
  <c r="AG9" i="51"/>
  <c r="AB9" i="51"/>
  <c r="AA9" i="51"/>
  <c r="V9" i="51"/>
  <c r="U9" i="51"/>
  <c r="AL8" i="51"/>
  <c r="AK8" i="51"/>
  <c r="AG8" i="51"/>
  <c r="AB8" i="51"/>
  <c r="AA8" i="51"/>
  <c r="V8" i="51"/>
  <c r="U8" i="51"/>
  <c r="AL7" i="51"/>
  <c r="AK7" i="51"/>
  <c r="AG7" i="51"/>
  <c r="AB7" i="51"/>
  <c r="AA7" i="51"/>
  <c r="V7" i="51"/>
  <c r="V33" i="51" s="1"/>
  <c r="U7" i="51"/>
  <c r="L49" i="46"/>
  <c r="K49" i="46"/>
  <c r="AB33" i="51" l="1"/>
  <c r="U33" i="51"/>
  <c r="AG33" i="51"/>
  <c r="AA33" i="51"/>
  <c r="C35" i="51"/>
  <c r="E49" i="46"/>
  <c r="D49" i="46"/>
  <c r="L48" i="46"/>
  <c r="K48" i="46"/>
  <c r="F48" i="46"/>
  <c r="L47" i="46"/>
  <c r="K47" i="46"/>
  <c r="F47" i="46"/>
  <c r="L46" i="46"/>
  <c r="K46" i="46"/>
  <c r="F46" i="46"/>
  <c r="L45" i="46"/>
  <c r="K45" i="46"/>
  <c r="F45" i="46"/>
  <c r="L44" i="46"/>
  <c r="K44" i="46"/>
  <c r="F44" i="46"/>
  <c r="L43" i="46"/>
  <c r="K43" i="46"/>
  <c r="F43" i="46"/>
  <c r="L42" i="46"/>
  <c r="K42" i="46"/>
  <c r="F49" i="46" l="1"/>
  <c r="F42" i="46"/>
  <c r="L41" i="46"/>
  <c r="K41" i="46"/>
  <c r="F41" i="46"/>
  <c r="F37" i="46"/>
  <c r="F36" i="46"/>
  <c r="F35" i="46"/>
  <c r="F34" i="46"/>
  <c r="F33" i="46"/>
  <c r="E32" i="46"/>
  <c r="D32" i="46"/>
  <c r="F31" i="46"/>
  <c r="F30" i="46"/>
  <c r="F29" i="46"/>
  <c r="F28" i="46"/>
  <c r="F27" i="46"/>
  <c r="F32" i="46" l="1"/>
  <c r="F26" i="46"/>
  <c r="F25" i="46"/>
  <c r="F24" i="46"/>
  <c r="F23" i="46"/>
  <c r="F22" i="46"/>
  <c r="F21" i="46"/>
  <c r="F20" i="46"/>
  <c r="F19" i="46"/>
  <c r="F18" i="46"/>
  <c r="F17" i="46"/>
  <c r="F16" i="46"/>
  <c r="F15" i="46"/>
  <c r="F14" i="46"/>
  <c r="F13" i="46"/>
  <c r="F12" i="46"/>
  <c r="F11" i="46"/>
  <c r="F10" i="46"/>
  <c r="F9" i="46"/>
  <c r="E8" i="46" l="1"/>
  <c r="D8" i="46"/>
  <c r="F8" i="46" l="1"/>
  <c r="H55" i="47"/>
  <c r="G55" i="47"/>
  <c r="I54" i="47"/>
  <c r="I53" i="47"/>
  <c r="I52" i="47"/>
  <c r="I51" i="47"/>
  <c r="I50" i="47"/>
  <c r="I49" i="47"/>
  <c r="I48" i="47"/>
  <c r="I47" i="47"/>
  <c r="I55" i="47" l="1"/>
  <c r="I46" i="47"/>
  <c r="I45" i="47" l="1"/>
  <c r="I44" i="47" l="1"/>
  <c r="H43" i="47"/>
  <c r="G43" i="47"/>
  <c r="H42" i="47"/>
  <c r="G42" i="47"/>
  <c r="H41" i="47"/>
  <c r="G41" i="47"/>
  <c r="I43" i="47" l="1"/>
  <c r="I42" i="47"/>
  <c r="I41" i="47"/>
  <c r="I40" i="47"/>
  <c r="H39" i="47"/>
  <c r="G39" i="47"/>
  <c r="I39" i="47" l="1"/>
  <c r="H38" i="47"/>
  <c r="G38" i="47"/>
  <c r="H37" i="47"/>
  <c r="G37" i="47"/>
  <c r="H36" i="47"/>
  <c r="G36" i="47"/>
  <c r="H34" i="47"/>
  <c r="G34" i="47"/>
  <c r="H33" i="47"/>
  <c r="G33" i="47"/>
  <c r="H32" i="47"/>
  <c r="G32" i="47"/>
  <c r="H31" i="47"/>
  <c r="G31" i="47"/>
  <c r="H30" i="47"/>
  <c r="G30" i="47"/>
  <c r="H29" i="47"/>
  <c r="G29" i="47"/>
  <c r="H28" i="47"/>
  <c r="G28" i="47"/>
  <c r="H27" i="47"/>
  <c r="G27" i="47"/>
  <c r="I25" i="47"/>
  <c r="I24" i="47"/>
  <c r="I23" i="47"/>
  <c r="I22" i="47"/>
  <c r="I33" i="47" l="1"/>
  <c r="I34" i="47"/>
  <c r="I36" i="47"/>
  <c r="I29" i="47"/>
  <c r="I31" i="47"/>
  <c r="I30" i="47"/>
  <c r="I27" i="47"/>
  <c r="I32" i="47"/>
  <c r="I38" i="47"/>
  <c r="I37" i="47"/>
  <c r="H26" i="47"/>
  <c r="I28" i="47"/>
  <c r="G26" i="47"/>
  <c r="H21" i="47"/>
  <c r="G21" i="47"/>
  <c r="H20" i="47"/>
  <c r="G20" i="47"/>
  <c r="H19" i="47"/>
  <c r="G19" i="47"/>
  <c r="I20" i="47" l="1"/>
  <c r="I21" i="47"/>
  <c r="I26" i="47"/>
  <c r="I19" i="47"/>
  <c r="H18" i="47"/>
  <c r="G18" i="47"/>
  <c r="H16" i="47"/>
  <c r="G16" i="47"/>
  <c r="H14" i="47"/>
  <c r="G14" i="47"/>
  <c r="H13" i="47"/>
  <c r="G13" i="47"/>
  <c r="H12" i="47"/>
  <c r="G12" i="47"/>
  <c r="I14" i="47" l="1"/>
  <c r="I18" i="47"/>
  <c r="I16" i="47"/>
  <c r="I12" i="47"/>
  <c r="I13" i="47"/>
  <c r="H11" i="47"/>
  <c r="G11" i="47"/>
  <c r="G10" i="47" s="1"/>
  <c r="I11" i="47" l="1"/>
  <c r="H10" i="47"/>
  <c r="I10" i="47" s="1"/>
  <c r="H9" i="47" l="1"/>
  <c r="H8" i="47"/>
  <c r="H7" i="47" s="1"/>
  <c r="H6" i="47" s="1"/>
  <c r="G9" i="47"/>
  <c r="I9" i="47" s="1"/>
  <c r="D24" i="26"/>
  <c r="G8" i="47" l="1"/>
  <c r="G7" i="47" s="1"/>
  <c r="I7" i="47" s="1"/>
  <c r="G6" i="47" l="1"/>
  <c r="I6" i="47" s="1"/>
  <c r="I8" i="47"/>
  <c r="D7" i="46"/>
  <c r="E7" i="46"/>
  <c r="F7" i="46" l="1"/>
</calcChain>
</file>

<file path=xl/comments1.xml><?xml version="1.0" encoding="utf-8"?>
<comments xmlns="http://schemas.openxmlformats.org/spreadsheetml/2006/main">
  <authors>
    <author>altaa</author>
  </authors>
  <commentList>
    <comment ref="G22" authorId="0">
      <text>
        <r>
          <rPr>
            <b/>
            <sz val="8"/>
            <color indexed="81"/>
            <rFont val="Tahoma"/>
            <family val="2"/>
          </rPr>
          <t>altaa:</t>
        </r>
        <r>
          <rPr>
            <sz val="8"/>
            <color indexed="81"/>
            <rFont val="Tahoma"/>
            <family val="2"/>
          </rPr>
          <t xml:space="preserve">
</t>
        </r>
        <r>
          <rPr>
            <sz val="8"/>
            <color indexed="81"/>
            <rFont val="Times New Roman Mon"/>
            <family val="1"/>
          </rPr>
          <t>R-îîñ áè÷èæ àâñíàà îðóóëíà</t>
        </r>
      </text>
    </comment>
    <comment ref="G40" authorId="0">
      <text>
        <r>
          <rPr>
            <b/>
            <sz val="8"/>
            <color indexed="81"/>
            <rFont val="Tahoma"/>
            <family val="2"/>
          </rPr>
          <t>altaa:</t>
        </r>
        <r>
          <rPr>
            <sz val="8"/>
            <color indexed="81"/>
            <rFont val="Tahoma"/>
            <family val="2"/>
          </rPr>
          <t xml:space="preserve">
</t>
        </r>
        <r>
          <rPr>
            <sz val="8"/>
            <color indexed="81"/>
            <rFont val="Times New Roman Mon"/>
            <family val="1"/>
          </rPr>
          <t xml:space="preserve">Òºñºâò ãàçðûí ººðèéí îðëîãî Revenue and Cost-îîñ àâòîìàòààð îðæ èðíý. 
</t>
        </r>
      </text>
    </comment>
    <comment ref="H40" authorId="0">
      <text>
        <r>
          <rPr>
            <b/>
            <sz val="8"/>
            <color indexed="81"/>
            <rFont val="Tahoma"/>
            <family val="2"/>
          </rPr>
          <t>altaa:</t>
        </r>
        <r>
          <rPr>
            <sz val="8"/>
            <color indexed="81"/>
            <rFont val="Tahoma"/>
            <family val="2"/>
          </rPr>
          <t xml:space="preserve">
10,11,12-</t>
        </r>
        <r>
          <rPr>
            <sz val="8"/>
            <color indexed="81"/>
            <rFont val="Times New Roman Mon"/>
            <family val="1"/>
          </rPr>
          <t xml:space="preserve">òîé =áàéõ ¸ñòîé. </t>
        </r>
      </text>
    </comment>
    <comment ref="D45" authorId="0">
      <text>
        <r>
          <rPr>
            <b/>
            <sz val="8"/>
            <color indexed="81"/>
            <rFont val="Tahoma"/>
            <family val="2"/>
          </rPr>
          <t>altaa:</t>
        </r>
        <r>
          <rPr>
            <sz val="8"/>
            <color indexed="81"/>
            <rFont val="Tahoma"/>
            <family val="2"/>
          </rPr>
          <t xml:space="preserve">
17</t>
        </r>
      </text>
    </comment>
    <comment ref="E45" authorId="0">
      <text>
        <r>
          <rPr>
            <b/>
            <sz val="8"/>
            <color indexed="81"/>
            <rFont val="Tahoma"/>
            <family val="2"/>
          </rPr>
          <t>altaa:</t>
        </r>
        <r>
          <rPr>
            <sz val="8"/>
            <color indexed="81"/>
            <rFont val="Tahoma"/>
            <family val="2"/>
          </rPr>
          <t xml:space="preserve">
17</t>
        </r>
      </text>
    </comment>
    <comment ref="D46" authorId="0">
      <text>
        <r>
          <rPr>
            <b/>
            <sz val="8"/>
            <color indexed="81"/>
            <rFont val="Tahoma"/>
            <family val="2"/>
          </rPr>
          <t>altaa:</t>
        </r>
        <r>
          <rPr>
            <sz val="8"/>
            <color indexed="81"/>
            <rFont val="Tahoma"/>
            <family val="2"/>
          </rPr>
          <t xml:space="preserve">
19</t>
        </r>
      </text>
    </comment>
    <comment ref="E46" authorId="0">
      <text>
        <r>
          <rPr>
            <b/>
            <sz val="8"/>
            <color indexed="81"/>
            <rFont val="Tahoma"/>
            <family val="2"/>
          </rPr>
          <t>altaa:</t>
        </r>
        <r>
          <rPr>
            <sz val="8"/>
            <color indexed="81"/>
            <rFont val="Tahoma"/>
            <family val="2"/>
          </rPr>
          <t xml:space="preserve">
19</t>
        </r>
      </text>
    </comment>
    <comment ref="G46" authorId="0">
      <text>
        <r>
          <rPr>
            <b/>
            <sz val="8"/>
            <color indexed="81"/>
            <rFont val="Tahoma"/>
            <family val="2"/>
          </rPr>
          <t>altaa:</t>
        </r>
        <r>
          <rPr>
            <sz val="8"/>
            <color indexed="81"/>
            <rFont val="Tahoma"/>
            <family val="2"/>
          </rPr>
          <t xml:space="preserve">
776</t>
        </r>
      </text>
    </comment>
    <comment ref="H46" authorId="0">
      <text>
        <r>
          <rPr>
            <b/>
            <sz val="8"/>
            <color indexed="81"/>
            <rFont val="Tahoma"/>
            <family val="2"/>
          </rPr>
          <t>altaa:</t>
        </r>
        <r>
          <rPr>
            <sz val="8"/>
            <color indexed="81"/>
            <rFont val="Tahoma"/>
            <family val="2"/>
          </rPr>
          <t xml:space="preserve">
776</t>
        </r>
      </text>
    </comment>
    <comment ref="D47" authorId="0">
      <text>
        <r>
          <rPr>
            <b/>
            <sz val="8"/>
            <color indexed="81"/>
            <rFont val="Tahoma"/>
            <family val="2"/>
          </rPr>
          <t>altaa:</t>
        </r>
        <r>
          <rPr>
            <sz val="8"/>
            <color indexed="81"/>
            <rFont val="Tahoma"/>
            <family val="2"/>
          </rPr>
          <t xml:space="preserve">
21</t>
        </r>
      </text>
    </comment>
    <comment ref="E47" authorId="0">
      <text>
        <r>
          <rPr>
            <b/>
            <sz val="8"/>
            <color indexed="81"/>
            <rFont val="Tahoma"/>
            <family val="2"/>
          </rPr>
          <t>altaa:</t>
        </r>
        <r>
          <rPr>
            <sz val="8"/>
            <color indexed="81"/>
            <rFont val="Tahoma"/>
            <family val="2"/>
          </rPr>
          <t xml:space="preserve">
21</t>
        </r>
      </text>
    </comment>
    <comment ref="G47" authorId="0">
      <text>
        <r>
          <rPr>
            <b/>
            <sz val="8"/>
            <color indexed="81"/>
            <rFont val="Tahoma"/>
            <family val="2"/>
          </rPr>
          <t>altaa:</t>
        </r>
        <r>
          <rPr>
            <sz val="8"/>
            <color indexed="81"/>
            <rFont val="Tahoma"/>
            <family val="2"/>
          </rPr>
          <t xml:space="preserve">
778</t>
        </r>
      </text>
    </comment>
    <comment ref="H47" authorId="0">
      <text>
        <r>
          <rPr>
            <b/>
            <sz val="8"/>
            <color indexed="81"/>
            <rFont val="Tahoma"/>
            <family val="2"/>
          </rPr>
          <t>altaa:</t>
        </r>
        <r>
          <rPr>
            <sz val="8"/>
            <color indexed="81"/>
            <rFont val="Tahoma"/>
            <family val="2"/>
          </rPr>
          <t xml:space="preserve">
778</t>
        </r>
      </text>
    </comment>
    <comment ref="D48" authorId="0">
      <text>
        <r>
          <rPr>
            <b/>
            <sz val="8"/>
            <color indexed="81"/>
            <rFont val="Tahoma"/>
            <family val="2"/>
          </rPr>
          <t>altaa:</t>
        </r>
        <r>
          <rPr>
            <sz val="8"/>
            <color indexed="81"/>
            <rFont val="Tahoma"/>
            <family val="2"/>
          </rPr>
          <t xml:space="preserve">
22</t>
        </r>
      </text>
    </comment>
    <comment ref="E48" authorId="0">
      <text>
        <r>
          <rPr>
            <b/>
            <sz val="8"/>
            <color indexed="81"/>
            <rFont val="Tahoma"/>
            <family val="2"/>
          </rPr>
          <t>altaa:</t>
        </r>
        <r>
          <rPr>
            <sz val="8"/>
            <color indexed="81"/>
            <rFont val="Tahoma"/>
            <family val="2"/>
          </rPr>
          <t xml:space="preserve">
22</t>
        </r>
      </text>
    </comment>
    <comment ref="G48" authorId="0">
      <text>
        <r>
          <rPr>
            <b/>
            <sz val="8"/>
            <color indexed="81"/>
            <rFont val="Tahoma"/>
            <family val="2"/>
          </rPr>
          <t>altaa:</t>
        </r>
        <r>
          <rPr>
            <sz val="8"/>
            <color indexed="81"/>
            <rFont val="Tahoma"/>
            <family val="2"/>
          </rPr>
          <t xml:space="preserve">
779</t>
        </r>
      </text>
    </comment>
    <comment ref="H48" authorId="0">
      <text>
        <r>
          <rPr>
            <b/>
            <sz val="8"/>
            <color indexed="81"/>
            <rFont val="Tahoma"/>
            <family val="2"/>
          </rPr>
          <t>altaa:</t>
        </r>
        <r>
          <rPr>
            <sz val="8"/>
            <color indexed="81"/>
            <rFont val="Tahoma"/>
            <family val="2"/>
          </rPr>
          <t xml:space="preserve">
779</t>
        </r>
      </text>
    </comment>
    <comment ref="D50" authorId="0">
      <text>
        <r>
          <rPr>
            <b/>
            <sz val="8"/>
            <color indexed="81"/>
            <rFont val="Tahoma"/>
            <family val="2"/>
          </rPr>
          <t>altaa:</t>
        </r>
        <r>
          <rPr>
            <sz val="8"/>
            <color indexed="81"/>
            <rFont val="Tahoma"/>
            <family val="2"/>
          </rPr>
          <t xml:space="preserve">
38</t>
        </r>
      </text>
    </comment>
    <comment ref="E50" authorId="0">
      <text>
        <r>
          <rPr>
            <b/>
            <sz val="8"/>
            <color indexed="81"/>
            <rFont val="Tahoma"/>
            <family val="2"/>
          </rPr>
          <t>altaa:</t>
        </r>
        <r>
          <rPr>
            <sz val="8"/>
            <color indexed="81"/>
            <rFont val="Tahoma"/>
            <family val="2"/>
          </rPr>
          <t xml:space="preserve">
38</t>
        </r>
      </text>
    </comment>
    <comment ref="D51" authorId="0">
      <text>
        <r>
          <rPr>
            <b/>
            <sz val="8"/>
            <color indexed="81"/>
            <rFont val="Tahoma"/>
            <family val="2"/>
          </rPr>
          <t>altaa:</t>
        </r>
        <r>
          <rPr>
            <sz val="8"/>
            <color indexed="81"/>
            <rFont val="Tahoma"/>
            <family val="2"/>
          </rPr>
          <t xml:space="preserve">
37</t>
        </r>
      </text>
    </comment>
    <comment ref="E51" authorId="0">
      <text>
        <r>
          <rPr>
            <b/>
            <sz val="8"/>
            <color indexed="81"/>
            <rFont val="Tahoma"/>
            <family val="2"/>
          </rPr>
          <t>altaa:</t>
        </r>
        <r>
          <rPr>
            <sz val="8"/>
            <color indexed="81"/>
            <rFont val="Tahoma"/>
            <family val="2"/>
          </rPr>
          <t xml:space="preserve">
37</t>
        </r>
      </text>
    </comment>
    <comment ref="G52" authorId="0">
      <text>
        <r>
          <rPr>
            <b/>
            <sz val="8"/>
            <color indexed="81"/>
            <rFont val="Tahoma"/>
            <family val="2"/>
          </rPr>
          <t>altaa:</t>
        </r>
        <r>
          <rPr>
            <sz val="8"/>
            <color indexed="81"/>
            <rFont val="Tahoma"/>
            <family val="2"/>
          </rPr>
          <t xml:space="preserve">
1</t>
        </r>
      </text>
    </comment>
    <comment ref="H52" authorId="0">
      <text>
        <r>
          <rPr>
            <b/>
            <sz val="8"/>
            <color indexed="81"/>
            <rFont val="Tahoma"/>
            <family val="2"/>
          </rPr>
          <t>altaa:</t>
        </r>
        <r>
          <rPr>
            <sz val="8"/>
            <color indexed="81"/>
            <rFont val="Tahoma"/>
            <family val="2"/>
          </rPr>
          <t xml:space="preserve">
1</t>
        </r>
      </text>
    </comment>
    <comment ref="H53" authorId="0">
      <text>
        <r>
          <rPr>
            <b/>
            <sz val="8"/>
            <color indexed="81"/>
            <rFont val="Tahoma"/>
            <family val="2"/>
          </rPr>
          <t>altaa:</t>
        </r>
        <r>
          <rPr>
            <sz val="8"/>
            <color indexed="81"/>
            <rFont val="Tahoma"/>
            <family val="2"/>
          </rPr>
          <t xml:space="preserve">
48</t>
        </r>
      </text>
    </comment>
    <comment ref="H54" authorId="0">
      <text>
        <r>
          <rPr>
            <b/>
            <sz val="8"/>
            <color indexed="81"/>
            <rFont val="Tahoma"/>
            <family val="2"/>
          </rPr>
          <t>altaa:</t>
        </r>
        <r>
          <rPr>
            <sz val="8"/>
            <color indexed="81"/>
            <rFont val="Tahoma"/>
            <family val="2"/>
          </rPr>
          <t xml:space="preserve">
49</t>
        </r>
      </text>
    </comment>
  </commentList>
</comments>
</file>

<file path=xl/comments2.xml><?xml version="1.0" encoding="utf-8"?>
<comments xmlns="http://schemas.openxmlformats.org/spreadsheetml/2006/main">
  <authors>
    <author>altaa</author>
  </authors>
  <commentList>
    <comment ref="D42" authorId="0">
      <text>
        <r>
          <rPr>
            <b/>
            <sz val="8"/>
            <color indexed="81"/>
            <rFont val="Tahoma"/>
            <family val="2"/>
          </rPr>
          <t>altaa:</t>
        </r>
        <r>
          <rPr>
            <sz val="8"/>
            <color indexed="81"/>
            <rFont val="Tahoma"/>
            <family val="2"/>
          </rPr>
          <t xml:space="preserve">
776</t>
        </r>
      </text>
    </comment>
    <comment ref="E42" authorId="0">
      <text>
        <r>
          <rPr>
            <b/>
            <sz val="8"/>
            <color indexed="81"/>
            <rFont val="Tahoma"/>
            <family val="2"/>
          </rPr>
          <t>altaa:</t>
        </r>
        <r>
          <rPr>
            <sz val="8"/>
            <color indexed="81"/>
            <rFont val="Tahoma"/>
            <family val="2"/>
          </rPr>
          <t xml:space="preserve">
776</t>
        </r>
      </text>
    </comment>
    <comment ref="D43" authorId="0">
      <text>
        <r>
          <rPr>
            <b/>
            <sz val="8"/>
            <color indexed="81"/>
            <rFont val="Tahoma"/>
            <family val="2"/>
          </rPr>
          <t>altaa:</t>
        </r>
        <r>
          <rPr>
            <sz val="8"/>
            <color indexed="81"/>
            <rFont val="Tahoma"/>
            <family val="2"/>
          </rPr>
          <t xml:space="preserve">
778</t>
        </r>
      </text>
    </comment>
    <comment ref="E43" authorId="0">
      <text>
        <r>
          <rPr>
            <b/>
            <sz val="8"/>
            <color indexed="81"/>
            <rFont val="Tahoma"/>
            <family val="2"/>
          </rPr>
          <t>altaa:</t>
        </r>
        <r>
          <rPr>
            <sz val="8"/>
            <color indexed="81"/>
            <rFont val="Tahoma"/>
            <family val="2"/>
          </rPr>
          <t xml:space="preserve">
778</t>
        </r>
      </text>
    </comment>
    <comment ref="D44" authorId="0">
      <text>
        <r>
          <rPr>
            <b/>
            <sz val="8"/>
            <color indexed="81"/>
            <rFont val="Tahoma"/>
            <family val="2"/>
          </rPr>
          <t>altaa:</t>
        </r>
        <r>
          <rPr>
            <sz val="8"/>
            <color indexed="81"/>
            <rFont val="Tahoma"/>
            <family val="2"/>
          </rPr>
          <t xml:space="preserve">
779</t>
        </r>
      </text>
    </comment>
    <comment ref="E44" authorId="0">
      <text>
        <r>
          <rPr>
            <b/>
            <sz val="8"/>
            <color indexed="81"/>
            <rFont val="Tahoma"/>
            <family val="2"/>
          </rPr>
          <t>altaa:</t>
        </r>
        <r>
          <rPr>
            <sz val="8"/>
            <color indexed="81"/>
            <rFont val="Tahoma"/>
            <family val="2"/>
          </rPr>
          <t xml:space="preserve">
779</t>
        </r>
      </text>
    </comment>
    <comment ref="D45" authorId="0">
      <text>
        <r>
          <rPr>
            <b/>
            <sz val="8"/>
            <color indexed="81"/>
            <rFont val="Tahoma"/>
            <family val="2"/>
          </rPr>
          <t>altaa:</t>
        </r>
        <r>
          <rPr>
            <sz val="8"/>
            <color indexed="81"/>
            <rFont val="Tahoma"/>
            <family val="2"/>
          </rPr>
          <t xml:space="preserve">
42</t>
        </r>
      </text>
    </comment>
    <comment ref="E45" authorId="0">
      <text>
        <r>
          <rPr>
            <b/>
            <sz val="8"/>
            <color indexed="81"/>
            <rFont val="Tahoma"/>
            <family val="2"/>
          </rPr>
          <t>altaa:</t>
        </r>
        <r>
          <rPr>
            <sz val="8"/>
            <color indexed="81"/>
            <rFont val="Tahoma"/>
            <family val="2"/>
          </rPr>
          <t xml:space="preserve">
42</t>
        </r>
      </text>
    </comment>
    <comment ref="D47" authorId="0">
      <text>
        <r>
          <rPr>
            <b/>
            <sz val="8"/>
            <color indexed="81"/>
            <rFont val="Tahoma"/>
            <family val="2"/>
          </rPr>
          <t>altaa:</t>
        </r>
        <r>
          <rPr>
            <sz val="8"/>
            <color indexed="81"/>
            <rFont val="Tahoma"/>
            <family val="2"/>
          </rPr>
          <t xml:space="preserve">
704</t>
        </r>
      </text>
    </comment>
    <comment ref="E47" authorId="0">
      <text>
        <r>
          <rPr>
            <b/>
            <sz val="8"/>
            <color indexed="81"/>
            <rFont val="Tahoma"/>
            <family val="2"/>
          </rPr>
          <t>altaa:</t>
        </r>
        <r>
          <rPr>
            <sz val="8"/>
            <color indexed="81"/>
            <rFont val="Tahoma"/>
            <family val="2"/>
          </rPr>
          <t xml:space="preserve">
704</t>
        </r>
      </text>
    </comment>
    <comment ref="D49" authorId="0">
      <text>
        <r>
          <rPr>
            <b/>
            <sz val="8"/>
            <color indexed="81"/>
            <rFont val="Tahoma"/>
            <family val="2"/>
          </rPr>
          <t>altaa:</t>
        </r>
        <r>
          <rPr>
            <sz val="8"/>
            <color indexed="81"/>
            <rFont val="Tahoma"/>
            <family val="2"/>
          </rPr>
          <t xml:space="preserve">
758</t>
        </r>
      </text>
    </comment>
    <comment ref="E49" authorId="0">
      <text>
        <r>
          <rPr>
            <b/>
            <sz val="8"/>
            <color indexed="81"/>
            <rFont val="Tahoma"/>
            <family val="2"/>
          </rPr>
          <t>altaa:</t>
        </r>
        <r>
          <rPr>
            <sz val="8"/>
            <color indexed="81"/>
            <rFont val="Tahoma"/>
            <family val="2"/>
          </rPr>
          <t xml:space="preserve">
758</t>
        </r>
      </text>
    </comment>
  </commentList>
</comments>
</file>

<file path=xl/comments3.xml><?xml version="1.0" encoding="utf-8"?>
<comments xmlns="http://schemas.openxmlformats.org/spreadsheetml/2006/main">
  <authors>
    <author>altaa</author>
  </authors>
  <commentList>
    <comment ref="I7" authorId="0">
      <text>
        <r>
          <rPr>
            <b/>
            <sz val="8"/>
            <color indexed="81"/>
            <rFont val="Tahoma"/>
            <family val="2"/>
          </rPr>
          <t>altaa:</t>
        </r>
        <r>
          <rPr>
            <sz val="8"/>
            <color indexed="81"/>
            <rFont val="Tahoma"/>
            <family val="2"/>
          </rPr>
          <t xml:space="preserve">
758</t>
        </r>
      </text>
    </comment>
  </commentList>
</comments>
</file>

<file path=xl/comments4.xml><?xml version="1.0" encoding="utf-8"?>
<comments xmlns="http://schemas.openxmlformats.org/spreadsheetml/2006/main">
  <authors>
    <author>altaa</author>
  </authors>
  <commentList>
    <comment ref="B8" authorId="0">
      <text>
        <r>
          <rPr>
            <b/>
            <sz val="8"/>
            <color indexed="81"/>
            <rFont val="Tahoma"/>
            <family val="2"/>
          </rPr>
          <t>altaa:</t>
        </r>
        <r>
          <rPr>
            <sz val="8"/>
            <color indexed="81"/>
            <rFont val="Tahoma"/>
            <family val="2"/>
          </rPr>
          <t xml:space="preserve">
</t>
        </r>
        <r>
          <rPr>
            <sz val="8"/>
            <color indexed="81"/>
            <rFont val="Mon_Baltica"/>
          </rPr>
          <t xml:space="preserve">àâëàãà øèâýãäýíý. </t>
        </r>
      </text>
    </comment>
  </commentList>
</comments>
</file>

<file path=xl/sharedStrings.xml><?xml version="1.0" encoding="utf-8"?>
<sst xmlns="http://schemas.openxmlformats.org/spreadsheetml/2006/main" count="328" uniqueCount="192">
  <si>
    <t xml:space="preserve">    ðàøààí óñ àøèãëàñíû òºëáºð</t>
  </si>
  <si>
    <t>Áóñàä òºëáºð õóðààìæ</t>
  </si>
  <si>
    <t>II</t>
  </si>
  <si>
    <t>III</t>
  </si>
  <si>
    <t>IY</t>
  </si>
  <si>
    <t>Y</t>
  </si>
  <si>
    <t>Ã¿éö</t>
  </si>
  <si>
    <t>Õóâü</t>
  </si>
  <si>
    <t>Àëàã-Ýðäýíý</t>
  </si>
  <si>
    <t>Àðáóëàã</t>
  </si>
  <si>
    <t>Áàÿíç¿ðõ</t>
  </si>
  <si>
    <t>Á¿ðýíòîãòîõ</t>
  </si>
  <si>
    <t>Ãàëò</t>
  </si>
  <si>
    <t>Æàðãàëàíò</t>
  </si>
  <si>
    <t>Èõ-Óóë</t>
  </si>
  <si>
    <t>Ðàøààíò</t>
  </si>
  <si>
    <t>Ðåí÷èíëõ¿ìáý</t>
  </si>
  <si>
    <t>Òàðèàëàí</t>
  </si>
  <si>
    <t>Òîñîíöýíãýë</t>
  </si>
  <si>
    <t>Òºìºðáóëàã</t>
  </si>
  <si>
    <t>Ò¿íýë</t>
  </si>
  <si>
    <t>Óëààí-Óóë</t>
  </si>
  <si>
    <t>Öàãààí íóóð</t>
  </si>
  <si>
    <t>Öàãààí-Óóë</t>
  </si>
  <si>
    <t>Öàãààí-¯¿ð</t>
  </si>
  <si>
    <t>Öýöýðëýã</t>
  </si>
  <si>
    <t>×àíäìàíü-ªíäºð</t>
  </si>
  <si>
    <t>Øèíý-Èäýð</t>
  </si>
  <si>
    <t>Ýðäýíýáóëãàí</t>
  </si>
  <si>
    <t>Õàíõ</t>
  </si>
  <si>
    <t>Õàòãàë</t>
  </si>
  <si>
    <t>Ìºðºí</t>
  </si>
  <si>
    <t>Ä¯Í</t>
  </si>
  <si>
    <t>Ìºð</t>
  </si>
  <si>
    <t>Òºë</t>
  </si>
  <si>
    <t>À</t>
  </si>
  <si>
    <t>Á</t>
  </si>
  <si>
    <t>Óðñãàë îðëîãî /III+IY/</t>
  </si>
  <si>
    <t>Òàòâàðûí îðëîãî /1+2+3+4/</t>
  </si>
  <si>
    <t>Îðëîãûí àëáàí òàòâàð /1,1+1,2/</t>
  </si>
  <si>
    <t>1.1 õ¿í àì îðëîãûí àëáàí òàòâàð</t>
  </si>
  <si>
    <t>ªì÷èéí òàòâàð</t>
  </si>
  <si>
    <t xml:space="preserve">      ¿ë õºäëºõ õºðºíãèéí </t>
  </si>
  <si>
    <t xml:space="preserve">      áóóíû àëáàí òàòâàð</t>
  </si>
  <si>
    <t>Áóñàä òàòâàð /òºëáºð, õóðààìæ/</t>
  </si>
  <si>
    <t xml:space="preserve">     óëñûí òýìäýãòèéí õóðààìæ</t>
  </si>
  <si>
    <t xml:space="preserve">     àøèãò ìàëòìàëûí íººö àøèãëàñíû òºëáºð</t>
  </si>
  <si>
    <t xml:space="preserve">     àâòî òýýâðèéí áîëîí ººðºº ÿâàã÷ õýðýãñëèéí àëáàí òàòâàð</t>
  </si>
  <si>
    <t xml:space="preserve">     ãàçðûí òºëáºð</t>
  </si>
  <si>
    <t xml:space="preserve">     îéãîîñ õýðýãëýýíèé ìîä, ò¿ëýý áýëòãýæ àøèãëàñíû òºëáºð</t>
  </si>
  <si>
    <t xml:space="preserve">    àøèãò ìàëòìàëààñ áóñàä áàéãàëèéí áàÿëàã àøèãëàõàä îëãîõ ýðõèéí çºâøººðëèéí õóðààìæ</t>
  </si>
  <si>
    <t xml:space="preserve">     áàéãàëèéí óðãàìàë àøèãëàñíû òºëáºð</t>
  </si>
  <si>
    <t xml:space="preserve">    ºâ çàëãàìæëàë, áýëýãëýëèéí àëáàí òàòâàð</t>
  </si>
  <si>
    <t xml:space="preserve">    ò¿ãýýìýë òàðõàöòàé àøèãò ìàëòìàë àøèãëàñíû òºëáºð </t>
  </si>
  <si>
    <t>Òàòâàðûí áóñ îðëîãî</t>
  </si>
  <si>
    <t xml:space="preserve">    òºñºâò ãàçðûí ººðèéí îðëîãî</t>
  </si>
  <si>
    <t xml:space="preserve">    õ¿¿, òîðãóóëèéí îðëîãî</t>
  </si>
  <si>
    <t xml:space="preserve">    áóñàä îðëîãî</t>
  </si>
  <si>
    <t>Õºðºíãèéí îðëîãî</t>
  </si>
  <si>
    <t>Öàëèí õºëñºíä</t>
  </si>
  <si>
    <t>Íèéãìèéí äààòãàëûí  øèìòãýëä</t>
  </si>
  <si>
    <t>Ýð¿¿ë ìýíäèéí äààòãàëä</t>
  </si>
  <si>
    <t>Áàðàà ã¿éëãýýíèé áóñàä</t>
  </si>
  <si>
    <t>Õºðºíãº îðóóëàëòàä</t>
  </si>
  <si>
    <t>ÇÀÐËÀÃÛÍ Ä¯Í</t>
  </si>
  <si>
    <t>Á.ÇÀÐËÀÃÀ</t>
  </si>
  <si>
    <t>À. ÎÐËÎÃÎ /II+Y/</t>
  </si>
  <si>
    <t>Áóñàä çàðäàë</t>
  </si>
  <si>
    <t>Àéìãèéí òºñºâòýé øóóä õàðüöäàã áàéãóóëëàãóóä</t>
  </si>
  <si>
    <t xml:space="preserve">     öàëèí, õºäºëìºðèéí õºëñ, ò¿¿íòýé àäèëòãàõ îðëîãî</t>
  </si>
  <si>
    <t>ÒªÑÂÈÉÍ ÎÐËÎÃÛÍ ÒÀËÀÀÐ</t>
  </si>
  <si>
    <t>ÒªÑÂÈÉÍ ÇÀÐËÀÃÛÍ ÒÀËÀÀÐ</t>
  </si>
  <si>
    <t xml:space="preserve">    àãíóóðûí íººö àøèãëàñíû òºëáºð, àí àìüòàí àãíàõ, áàðèõ çºâøººðëèéí õóðààìæ</t>
  </si>
  <si>
    <t xml:space="preserve">1.2. Àæ àõóéí íýãæ, áàéãóóëëàãûí îðëîãûí àëáàí òàòâàð </t>
  </si>
  <si>
    <t>ÒªÑÂÈÉÍ ÀÂËÀÃÛÍ ÒÀËÀÀÐ</t>
  </si>
  <si>
    <t>ÒªÑÂÈÉÍ ªÃËªÃÈÉÍ ÒÀËÀÀÐ</t>
  </si>
  <si>
    <t>Öàëèí</t>
  </si>
  <si>
    <t>ÍÄØ</t>
  </si>
  <si>
    <t>ÝÌÄÕ</t>
  </si>
  <si>
    <t>Ãýðýë</t>
  </si>
  <si>
    <t>Ò¿ëø</t>
  </si>
  <si>
    <t>Øóóäàí</t>
  </si>
  <si>
    <t>Õîîë</t>
  </si>
  <si>
    <t>Ýì</t>
  </si>
  <si>
    <t>Áóñàä</t>
  </si>
  <si>
    <t>Ä¿í</t>
  </si>
  <si>
    <t>Äàõèí õóâààðèëàëò</t>
  </si>
  <si>
    <t>Òýýâýð</t>
  </si>
  <si>
    <t>Óðñãàë çàñâàð</t>
  </si>
  <si>
    <t>ÀÂËÀÃÀ</t>
  </si>
  <si>
    <t>ªÃËªÃ</t>
  </si>
  <si>
    <t>¯¯ÍÝÝÑ</t>
  </si>
  <si>
    <t>ÍªÀÒ</t>
  </si>
  <si>
    <t>ÀÀÍ-èéí îðëîãî</t>
  </si>
  <si>
    <t>Ñóìäûí íýðñ</t>
  </si>
  <si>
    <t>Îðîí íóòãèéí îðëîãî</t>
  </si>
  <si>
    <t>Òºâëºðñºí òºñâèéí îðëîãî</t>
  </si>
  <si>
    <t>Òàòâàðûí îðëîãûí íèéò ä¿í</t>
  </si>
  <si>
    <t>Ðýí÷èíëõ¿ìáý</t>
  </si>
  <si>
    <t>Öàãààííóóð</t>
  </si>
  <si>
    <t>Ìàë á¿õèé èðãýíèé îðëîãî</t>
  </si>
  <si>
    <t>ÕÝÀÀ ýðõýëñíèé îðëîãî</t>
  </si>
  <si>
    <t>Ïàòåíò áóþó ÎÒÁÒÁÀ¯ÝÀÒ</t>
  </si>
  <si>
    <t>¯ë õºäëºõ õºðºíãèé àëáàí òàòâàð</t>
  </si>
  <si>
    <t>Áóóíû àëáàí òàòâàð</t>
  </si>
  <si>
    <t>Àøèãò ìàëòìàëûí íººö àøèãëàñíû</t>
  </si>
  <si>
    <t xml:space="preserve">Ãàçðûí òºëáºð </t>
  </si>
  <si>
    <t xml:space="preserve">Îéãîîñ ìîä ò¿ëýý áýëòãýæ àøèãëàñíû </t>
  </si>
  <si>
    <t>Ðàøààí àøèãëàñíû òºëáºð</t>
  </si>
  <si>
    <t>Áàéãàëèéí óðãàìàë àøèãëàñíû òºëáºð</t>
  </si>
  <si>
    <t>Àíãèéí çºâøººðëèéí õóðààìæ</t>
  </si>
  <si>
    <t>Ò¿ãýýìýë òàðõàöòàé àøèãò ìàëòìàë</t>
  </si>
  <si>
    <t>Àøèãò ìàëòìàëààñ áóñàä áàéãàëèéí áàÿëàã</t>
  </si>
  <si>
    <t>Ò¿ðýýñèéí îðëîãî</t>
  </si>
  <si>
    <t>Õ¿¿ òîðãóóëèéí îðëîãî</t>
  </si>
  <si>
    <t>Õºðºíãº áîðëóóëñíû îðëîãî</t>
  </si>
  <si>
    <t>ªì÷ õóâü÷ëàëûí îðëîãî</t>
  </si>
  <si>
    <t xml:space="preserve">Àâòî òýýâðèéí õýðýãñëèéí àëáàí òàòâàð </t>
  </si>
  <si>
    <t xml:space="preserve">Îíöãîé </t>
  </si>
  <si>
    <t>Öàëèí /ñóóòãàí/</t>
  </si>
  <si>
    <t>ÎÐÎÍ ÍÓÒÃÈÉÍ ÎÐËÎÃÎ</t>
  </si>
  <si>
    <t>Öýâýð áîõèð óñ</t>
  </si>
  <si>
    <t xml:space="preserve"> ÍªÀÒûí øèëæ¿¿ëýã</t>
  </si>
  <si>
    <t>Óëñûí òºñâººñ àâñàí ñàíõ¿¿ãèéí äýìæëýã</t>
  </si>
  <si>
    <t>Òîìèëîëò</t>
  </si>
  <si>
    <t>Òàòààñ áà óðñãàë øèëæ¿¿ëýã</t>
  </si>
  <si>
    <t>Èõ çàñâàðò</t>
  </si>
  <si>
    <t>Àíãèëàãäààã¿é çàðäàë</t>
  </si>
  <si>
    <t>ÀÉÌÃÈÉÍ ÎÐÎÍ ÍÓÒÃÈÉÍ ÁÎËÎÍ ÓËÑÛÍ ÒªÑÂÈÉÍ ÎÐËÎÃÎ</t>
  </si>
  <si>
    <t>ÓËÑÛÍ ÒªÑÂÈÉÍ ÎÐËÎÃÎ</t>
  </si>
  <si>
    <t>Ä/ä</t>
  </si>
  <si>
    <t xml:space="preserve">Ñóìäûí íýð </t>
  </si>
  <si>
    <t xml:space="preserve">  </t>
  </si>
  <si>
    <t xml:space="preserve"> </t>
  </si>
  <si>
    <t>ÀÆ ¯ÉËÄÂÝÐ</t>
  </si>
  <si>
    <t>Àæ ¿éëäâýðèéí á¿òýýãäýõ¿¿í \ìÿí.òºã\</t>
  </si>
  <si>
    <t>õóâü</t>
  </si>
  <si>
    <t>Íèéò á¿òýýãäýõ¿¿í</t>
  </si>
  <si>
    <t xml:space="preserve">                                                                             </t>
  </si>
  <si>
    <t xml:space="preserve">                                               </t>
  </si>
  <si>
    <t xml:space="preserve">                                            </t>
  </si>
  <si>
    <t xml:space="preserve">       </t>
  </si>
  <si>
    <t xml:space="preserve">       Áîðëóóëàëò</t>
  </si>
  <si>
    <t xml:space="preserve">Ñàíõ¿¿ãèéí õýëòýñ </t>
  </si>
  <si>
    <t xml:space="preserve">     îðëîãûã íü òóõàé á¿ð òîäîðõîéëîõ áîëîìæã¿é àæèë, õóâèàðàà ýðõëýã÷ èðãýíèé îðëîãûí àëáàí òàòâàð </t>
  </si>
  <si>
    <t xml:space="preserve">       õóâèàðàà àæ àõóé ýðõýëñíèé îðëîãî</t>
  </si>
  <si>
    <t xml:space="preserve">       õóâèéí ìàë á¿õèé èðãýíèé îðëîãî</t>
  </si>
  <si>
    <t xml:space="preserve">       õàäãàëàìæèéí õ¿¿ãèéí îðëîãî</t>
  </si>
  <si>
    <t xml:space="preserve">       Áóñàä îðëîãî </t>
  </si>
  <si>
    <t>2. Õºâñãºë-Ãóðèë òýæýýë ÕÕÊ</t>
  </si>
  <si>
    <t>àâëàãà</t>
  </si>
  <si>
    <t>íèéò àâëàãà</t>
  </si>
  <si>
    <t>Íýã óäààãèéí òýòãýìæ</t>
  </si>
  <si>
    <t>Áîðëóóëàëò \ ìÿí.òºã\</t>
  </si>
  <si>
    <t>Áàéðíû ò¿ðýýñ</t>
  </si>
  <si>
    <t>Òºñâèéí îðëîãî 2004 îíû 2 äóãààð ñàðä 165.4 ñàÿ òºãðºã áîëæ, îðëîãûí á¿ðäýëò òºëºâëºñíººñ 109  õóâü áóþó 13.6  ñàÿ òºãðºãººð äàâæ áèåëñýí  áàéíà. 2003 îíû ìºí ¿åòýé õàðüöóóëàõàä  117.3  õóâü áóþó 35.1 ñàÿ òºãðºãººð ºñëºº. Äàõèí õóâààðèëàëòûí îðëîãûí òºëºâ</t>
  </si>
  <si>
    <t xml:space="preserve"> Àéìãèéí òºñâèéí îðëîãûí 92.6 õóâèéã òàòâàðûí îðëîãî, 7.4 õóâèéã òàòâàðûí áóñ îðëîãî ýçýëæ áàéãàà íü 2003 îíû ìºí ¿åòýé õàðüöóóëàõàä òàòâàðûí îðëîãî 20.6 ïóíêòýýð ºñºæ, òàòâàðûí áóñ îðëîãî 20.5 ïóíêòýýð áóóðñàí áàéíà.  Òºñâèéí îðëîãûí òºëºâëºãººã 16 ñóì  </t>
  </si>
  <si>
    <t>Òºñâèéí çàðëàãà 2004 îíû 1 ñàðä 1241.6 ñàÿ òºãðºã áîëæ 2003 îíû ìºí ¿åýñ 113.2 ñàÿ òºãðºãººð  ºññºí  áàéíà. Íèéò çàðäëûí ä¿íä öàëèí, íèéãìèéí äààòãàëûí øèìòãýë 51.3 õóâü, áàðàà ¿éë÷èëãýýíèé áóñàä çàðäàë 45.3 õóâèéã ýçýëæ, 2003 îíû ìºí ¿åòýé õàðüöóóëàõàä ö</t>
  </si>
  <si>
    <t>Òºñºâò áàéãóóëëàãóóäûí àâëàãà 2004 îíû 2 äóãààð ñàðä 39.8  ñàÿ òºãðºã áîëæ, îíû ýõíýýñ 0.6 ñàÿ òºãðºãººð ºñºæ,  íîäíèíãèéí ìºí ¿åèéíõýýñ 0.4 ñàÿ òºãðºãººð ºññºí áàéíà.   Àëàã-Ýðäýíý, Á¿ðýíòîãòîõ,  Ãàëò,  Öàãààí íóóð,  Öàãààí-Óóë,  Ìºðºí ñóì,  àéìãèéí òºñº</t>
  </si>
  <si>
    <t>2004 îíû 2 ñàðä  ºãëºã 126.1 ñàÿ  òºãðºã áîëæ îíû ýõíýýñ 30.3 ñàÿ òºãðºãººð  ºñºæ,  íîäíèíãèéí ìºí ¿åýñ 19.0 ñàÿ òºãðºãººð ºññºí áàéíà.  Áàÿíç¿ðõ, Á¿ðýíòîãòîõ, Ãàëò, Ðàøààíò, Ðåí÷èíëõ¿ìáý,  Èõ-Óóë, Òîñîíöýíãýë, Óëààí-Óóë,  Öàãààí-Óóë, Øèíý-Èäýð,  Ìºðºí ñó</t>
  </si>
  <si>
    <t>Ñóìäûí íýð</t>
  </si>
  <si>
    <t xml:space="preserve">Òºñâèéí îðëîãî </t>
  </si>
  <si>
    <t xml:space="preserve">Òºñâèéí çàðëàãà </t>
  </si>
  <si>
    <t>Çàðäàëä îðëîãûí ýçëýõ õóâü</t>
  </si>
  <si>
    <t>ÒªË</t>
  </si>
  <si>
    <t>Ã¯ÉÖ</t>
  </si>
  <si>
    <t>ÕÓÂÜ</t>
  </si>
  <si>
    <t xml:space="preserve">òºñºâò ãàçðûí ººðèéí îðëîãî </t>
  </si>
  <si>
    <t>2. Õºâñãºë õ¿íñ ÕÊ</t>
  </si>
  <si>
    <t>3. ÓÑÍÀÀÊ</t>
  </si>
  <si>
    <t>5. Ìºíãºí ¿ñýã ÕÊ</t>
  </si>
  <si>
    <t>6. Êîìïàíè, õîðøîî, ÕÝÀÀ-íóóä</t>
  </si>
  <si>
    <t>7. Õºâñãºë-äóëààí ÕÕÊ</t>
  </si>
  <si>
    <t>Ñóóòãàí-1</t>
  </si>
  <si>
    <t xml:space="preserve">òºãðºãººð òóñ òóñ ºññºí áàéíà. </t>
  </si>
  <si>
    <t xml:space="preserve">Áóñàä îðëîãî </t>
  </si>
  <si>
    <t>ÀÉÌÃÈÉÍ ÍÝÃÄÑÝÍ ÒªÑªÂ  / ìÿí.òºã /</t>
  </si>
  <si>
    <t>ºññºí ä¿íãýýð</t>
  </si>
  <si>
    <t>4. Ìîãîéí ãîë</t>
  </si>
  <si>
    <t>Òóñãàé çîðèóëàëòûí øèëæ¿¿ëãýýñ ñàíõ¿¿æèõ</t>
  </si>
  <si>
    <t>Óëñûí òýìäýãòèéí õóðààìæ</t>
  </si>
  <si>
    <t xml:space="preserve">ÎÐÎÍ ÍÓÒÃÈÉÍ ÁÎËÎÍ ÓËÑÛÍ ÒªÑÂÈÉÍ ÍÈÉÒ Ä¯Í </t>
  </si>
  <si>
    <t>2014 îí  9-ð ñàð</t>
  </si>
  <si>
    <t>2013 îí  9-ð ñàð</t>
  </si>
  <si>
    <t>2014 îí 9-ð ñàð</t>
  </si>
  <si>
    <t>9 ñàð</t>
  </si>
  <si>
    <t>ÑÓÌÄÛÍ 2014 ÎÍÛ 09 ÄҮÃЭЭÐ ÑÀÐÛÍ  ÒªÑÂÈÉÍ ÎÐËÎÃÎ, ÇÀÐËÀÃÀ  /ìÿí.òºã/</t>
  </si>
  <si>
    <t>ÕªÂÑÃªË ÀÉÌÃÈÉÍ 2014  ÎÍÛ 09 ÄҮÃЭЭÐ ÑÀÐÛÍ  ÒÀÒÂÀÐÛÍ  ÎÐËÎÃÎ  / ñóìààð, ìÿí.òºã /</t>
  </si>
  <si>
    <t>ÕªÂÑÃªË ÀÉÌÃÈÉÍ 2014 ÎÍÛ 09 ÄҮÃЭЭÐ ÑÀÐÛÍ ÎÐÎÍ ÍÓÒÃÈÉÍ ÒªÑÂÈÉÍ ªÐ, ÀÂËÀÃÀ  / ìÿí.òºã /</t>
  </si>
  <si>
    <t xml:space="preserve">    Àæ  ¿éëäâýðèéí ãàçðóóä 2014 îíû 9-ð ñàðä 6251.0 ñàÿ òºãðºãèéí á¿òýýãäýõ¿¿í ¿éëäâýðëýæ, 6226.9 ñàÿ òºãðºãèéí á¿òýýãäýõ¿¿í áîðëóóëàâ.</t>
  </si>
  <si>
    <t xml:space="preserve">2013 îíû ìºí ¿åýñ íèéò á¿òýýãäýõ¿¿í ¿éëäâýðëýëò 2.7 дахин áóþó 3933.5 ñàÿ òºãðºãººð,  á¿òýýãäýõ¿¿íèé áîðëóóëàëò 2.7 õóâü áóþó 3909.4 ñàÿ                                                                                                                                                                                                                                                                    </t>
  </si>
  <si>
    <t>Орон нутгийн хөгжлийн нэгдсэн сангийн орлогын шилжүүлэг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</si>
</sst>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2">
    <font>
      <sz val="10"/>
      <name val="Arial Mo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Mon"/>
      <family val="2"/>
    </font>
    <font>
      <sz val="8"/>
      <color indexed="81"/>
      <name val="Tahoma"/>
      <family val="2"/>
    </font>
    <font>
      <b/>
      <sz val="8"/>
      <color indexed="81"/>
      <name val="Tahoma"/>
      <family val="2"/>
    </font>
    <font>
      <sz val="8"/>
      <color indexed="81"/>
      <name val="Times New Roman Mon"/>
      <family val="1"/>
    </font>
    <font>
      <sz val="8"/>
      <color indexed="81"/>
      <name val="Mon_Baltica"/>
    </font>
    <font>
      <b/>
      <sz val="9"/>
      <name val="Arial Mon"/>
      <family val="2"/>
    </font>
    <font>
      <i/>
      <sz val="9"/>
      <name val="Arial Mon"/>
      <family val="2"/>
    </font>
    <font>
      <sz val="9"/>
      <name val="Arial Mon"/>
      <family val="2"/>
    </font>
    <font>
      <b/>
      <i/>
      <sz val="9"/>
      <name val="Arial Mon"/>
      <family val="2"/>
    </font>
    <font>
      <sz val="9"/>
      <color indexed="10"/>
      <name val="Arial Mon"/>
      <family val="2"/>
    </font>
    <font>
      <sz val="9"/>
      <color indexed="8"/>
      <name val="Arial Mon"/>
      <family val="2"/>
    </font>
    <font>
      <sz val="9"/>
      <color indexed="12"/>
      <name val="Arial Mon"/>
      <family val="2"/>
    </font>
    <font>
      <sz val="9"/>
      <color indexed="48"/>
      <name val="Arial Mon"/>
      <family val="2"/>
    </font>
    <font>
      <i/>
      <sz val="9"/>
      <color indexed="10"/>
      <name val="Arial Mon"/>
      <family val="2"/>
    </font>
    <font>
      <sz val="9"/>
      <color indexed="56"/>
      <name val="Arial Mon"/>
      <family val="2"/>
    </font>
    <font>
      <sz val="9"/>
      <color indexed="20"/>
      <name val="Arial Mon"/>
      <family val="2"/>
    </font>
    <font>
      <i/>
      <u/>
      <sz val="9"/>
      <name val="Arial Mon"/>
      <family val="2"/>
    </font>
    <font>
      <sz val="8"/>
      <name val="Arial Mon"/>
      <family val="2"/>
    </font>
    <font>
      <sz val="10"/>
      <name val="Arial Mon"/>
      <family val="2"/>
    </font>
    <font>
      <sz val="12"/>
      <name val="Arial Mon"/>
      <family val="2"/>
    </font>
    <font>
      <u/>
      <sz val="10"/>
      <color indexed="12"/>
      <name val="Arial Mon"/>
      <family val="2"/>
    </font>
    <font>
      <sz val="10"/>
      <name val="Arial"/>
      <family val="2"/>
    </font>
    <font>
      <sz val="8"/>
      <name val="Sc-Tahoma"/>
      <charset val="204"/>
    </font>
    <font>
      <sz val="9"/>
      <color theme="0"/>
      <name val="Arial Mon"/>
      <family val="2"/>
    </font>
    <font>
      <b/>
      <sz val="9"/>
      <color theme="0"/>
      <name val="Arial Mon"/>
      <family val="2"/>
    </font>
    <font>
      <b/>
      <sz val="9"/>
      <color theme="3" tint="0.39997558519241921"/>
      <name val="Arial Mon"/>
      <family val="2"/>
    </font>
    <font>
      <sz val="9"/>
      <color theme="3" tint="0.39997558519241921"/>
      <name val="Arial Mon"/>
      <family val="2"/>
    </font>
    <font>
      <b/>
      <u/>
      <sz val="9"/>
      <color theme="1" tint="4.9989318521683403E-2"/>
      <name val="Arial Mon"/>
      <family val="2"/>
    </font>
    <font>
      <b/>
      <sz val="9"/>
      <color theme="1" tint="4.9989318521683403E-2"/>
      <name val="Arial Mon"/>
      <family val="2"/>
    </font>
    <font>
      <i/>
      <sz val="9"/>
      <color theme="0"/>
      <name val="Arial Mon"/>
      <family val="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s>
  <cellStyleXfs count="29">
    <xf numFmtId="0" fontId="0" fillId="0" borderId="0"/>
    <xf numFmtId="0" fontId="12" fillId="0" borderId="0"/>
    <xf numFmtId="0" fontId="31" fillId="0" borderId="0"/>
    <xf numFmtId="0" fontId="32" fillId="0" borderId="0" applyNumberFormat="0" applyFill="0" applyBorder="0" applyAlignment="0" applyProtection="0">
      <alignment vertical="top"/>
      <protection locked="0"/>
    </xf>
    <xf numFmtId="0" fontId="30" fillId="0" borderId="0"/>
    <xf numFmtId="0" fontId="33" fillId="0" borderId="0"/>
    <xf numFmtId="0" fontId="33" fillId="0" borderId="0"/>
    <xf numFmtId="0" fontId="33" fillId="0" borderId="0"/>
    <xf numFmtId="0" fontId="30" fillId="0" borderId="0"/>
    <xf numFmtId="0" fontId="33" fillId="0" borderId="0"/>
    <xf numFmtId="0" fontId="33" fillId="0" borderId="0"/>
    <xf numFmtId="0" fontId="33" fillId="0" borderId="0"/>
    <xf numFmtId="0" fontId="33" fillId="0" borderId="0"/>
    <xf numFmtId="0" fontId="33" fillId="0" borderId="0"/>
    <xf numFmtId="0" fontId="11" fillId="0" borderId="0"/>
    <xf numFmtId="0" fontId="10" fillId="0" borderId="0"/>
    <xf numFmtId="0" fontId="12" fillId="0" borderId="0"/>
    <xf numFmtId="0" fontId="9" fillId="0" borderId="0"/>
    <xf numFmtId="0" fontId="8" fillId="0" borderId="0"/>
    <xf numFmtId="0" fontId="7" fillId="0" borderId="0"/>
    <xf numFmtId="0" fontId="6" fillId="0" borderId="0"/>
    <xf numFmtId="0" fontId="5" fillId="0" borderId="0"/>
    <xf numFmtId="0" fontId="12" fillId="0" borderId="0"/>
    <xf numFmtId="0" fontId="12" fillId="0" borderId="0"/>
    <xf numFmtId="0" fontId="4" fillId="0" borderId="0"/>
    <xf numFmtId="0" fontId="3" fillId="0" borderId="0"/>
    <xf numFmtId="0" fontId="2" fillId="0" borderId="0"/>
    <xf numFmtId="0" fontId="1" fillId="0" borderId="0"/>
    <xf numFmtId="0" fontId="1" fillId="0" borderId="0"/>
  </cellStyleXfs>
  <cellXfs count="180">
    <xf numFmtId="0" fontId="0" fillId="0" borderId="0" xfId="0"/>
    <xf numFmtId="0" fontId="18" fillId="0" borderId="0" xfId="1" applyFont="1" applyFill="1" applyAlignment="1">
      <alignment vertical="center"/>
    </xf>
    <xf numFmtId="0" fontId="18" fillId="0" borderId="0" xfId="1" applyFont="1" applyFill="1" applyBorder="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19" fillId="0" borderId="0" xfId="0" applyFont="1" applyFill="1" applyBorder="1" applyAlignment="1">
      <alignment horizontal="left" vertical="center" wrapText="1" indent="5"/>
    </xf>
    <xf numFmtId="164" fontId="19" fillId="0" borderId="0" xfId="0" applyNumberFormat="1" applyFont="1" applyFill="1" applyBorder="1" applyAlignment="1">
      <alignment horizontal="right" vertical="center" wrapText="1"/>
    </xf>
    <xf numFmtId="164" fontId="19" fillId="0" borderId="0" xfId="0" applyNumberFormat="1" applyFont="1" applyFill="1" applyAlignment="1">
      <alignment vertical="center"/>
    </xf>
    <xf numFmtId="0" fontId="19" fillId="0" borderId="0" xfId="0" applyFont="1" applyFill="1" applyBorder="1" applyAlignment="1">
      <alignment horizontal="right" vertical="center"/>
    </xf>
    <xf numFmtId="0" fontId="19" fillId="0" borderId="0" xfId="0" applyFont="1" applyFill="1" applyBorder="1" applyAlignment="1">
      <alignment horizontal="left" vertical="center"/>
    </xf>
    <xf numFmtId="164" fontId="19" fillId="0" borderId="0" xfId="0" applyNumberFormat="1" applyFont="1" applyFill="1" applyBorder="1" applyAlignment="1">
      <alignment horizontal="right" vertical="center"/>
    </xf>
    <xf numFmtId="0" fontId="27" fillId="0" borderId="0" xfId="0" applyFont="1" applyFill="1" applyBorder="1" applyAlignment="1">
      <alignment horizontal="right" vertical="center"/>
    </xf>
    <xf numFmtId="164" fontId="19" fillId="0" borderId="0"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textRotation="90" wrapText="1"/>
    </xf>
    <xf numFmtId="0" fontId="19" fillId="0" borderId="4" xfId="0" applyFont="1" applyFill="1" applyBorder="1" applyAlignment="1">
      <alignment horizontal="center" vertical="center" textRotation="90" wrapText="1"/>
    </xf>
    <xf numFmtId="0" fontId="19" fillId="0" borderId="2" xfId="0" applyFont="1" applyFill="1" applyBorder="1" applyAlignment="1">
      <alignment vertical="center"/>
    </xf>
    <xf numFmtId="164" fontId="19" fillId="0" borderId="0" xfId="0" applyNumberFormat="1" applyFont="1" applyFill="1" applyBorder="1" applyAlignment="1">
      <alignment horizontal="center" vertical="center" wrapText="1"/>
    </xf>
    <xf numFmtId="164" fontId="17" fillId="0" borderId="0" xfId="0" applyNumberFormat="1" applyFont="1" applyFill="1" applyBorder="1" applyAlignment="1">
      <alignment horizontal="center" vertical="center"/>
    </xf>
    <xf numFmtId="164" fontId="17" fillId="0" borderId="0" xfId="0" applyNumberFormat="1" applyFont="1" applyFill="1" applyBorder="1" applyAlignment="1">
      <alignment horizontal="right" vertical="center"/>
    </xf>
    <xf numFmtId="0" fontId="18" fillId="0" borderId="0" xfId="0" applyFont="1" applyFill="1" applyAlignment="1">
      <alignment horizontal="center" vertical="center"/>
    </xf>
    <xf numFmtId="164" fontId="18" fillId="0" borderId="0" xfId="0" applyNumberFormat="1" applyFont="1" applyFill="1" applyAlignment="1">
      <alignment vertical="center"/>
    </xf>
    <xf numFmtId="0" fontId="19" fillId="0" borderId="0" xfId="1" applyFont="1" applyFill="1" applyBorder="1" applyAlignment="1">
      <alignment vertical="center"/>
    </xf>
    <xf numFmtId="0" fontId="19" fillId="0" borderId="5" xfId="0" applyFont="1" applyFill="1" applyBorder="1" applyAlignment="1">
      <alignment horizontal="left" vertical="center" wrapText="1" indent="5"/>
    </xf>
    <xf numFmtId="0" fontId="24" fillId="0" borderId="5" xfId="0" applyFont="1" applyFill="1" applyBorder="1" applyAlignment="1">
      <alignment horizontal="center" vertical="center"/>
    </xf>
    <xf numFmtId="164" fontId="19" fillId="0" borderId="5" xfId="0" applyNumberFormat="1" applyFont="1" applyFill="1" applyBorder="1" applyAlignment="1">
      <alignment horizontal="right" vertical="center" wrapText="1"/>
    </xf>
    <xf numFmtId="0" fontId="19" fillId="0" borderId="0" xfId="0" applyFont="1" applyFill="1" applyBorder="1" applyAlignment="1">
      <alignment vertical="center"/>
    </xf>
    <xf numFmtId="0" fontId="0" fillId="0" borderId="0" xfId="0" applyFill="1"/>
    <xf numFmtId="0" fontId="18" fillId="0" borderId="0" xfId="0" applyFont="1" applyAlignment="1">
      <alignment horizontal="left" vertical="center" wrapText="1"/>
    </xf>
    <xf numFmtId="0" fontId="18" fillId="0" borderId="0" xfId="1" applyFont="1" applyAlignment="1">
      <alignment vertical="center"/>
    </xf>
    <xf numFmtId="0" fontId="19" fillId="0" borderId="0" xfId="1" applyFont="1" applyBorder="1" applyAlignment="1">
      <alignment horizontal="center" vertical="center"/>
    </xf>
    <xf numFmtId="0" fontId="19" fillId="0" borderId="0" xfId="1" applyFont="1" applyBorder="1" applyAlignment="1">
      <alignment vertical="center"/>
    </xf>
    <xf numFmtId="0" fontId="19" fillId="0" borderId="0" xfId="1" applyFont="1" applyBorder="1" applyAlignment="1">
      <alignment horizontal="center" vertical="center" wrapText="1"/>
    </xf>
    <xf numFmtId="0" fontId="19" fillId="0" borderId="0" xfId="1" applyFont="1" applyBorder="1" applyAlignment="1">
      <alignment horizontal="left" vertical="center"/>
    </xf>
    <xf numFmtId="0" fontId="18" fillId="0" borderId="0" xfId="1" applyFont="1" applyBorder="1" applyAlignment="1">
      <alignment horizontal="center" vertical="center"/>
    </xf>
    <xf numFmtId="0" fontId="18" fillId="0" borderId="0" xfId="1" applyFont="1" applyBorder="1" applyAlignment="1">
      <alignment vertical="center"/>
    </xf>
    <xf numFmtId="0" fontId="18" fillId="0" borderId="0" xfId="1"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7" fillId="0" borderId="0" xfId="0" applyFont="1" applyAlignment="1">
      <alignment horizontal="center" vertical="center"/>
    </xf>
    <xf numFmtId="0" fontId="19" fillId="0" borderId="5" xfId="0" applyFont="1" applyBorder="1" applyAlignment="1">
      <alignment horizontal="center" vertical="center" wrapText="1"/>
    </xf>
    <xf numFmtId="0" fontId="17" fillId="0" borderId="5" xfId="0" applyFont="1" applyBorder="1" applyAlignment="1">
      <alignment horizontal="center" vertical="center" wrapText="1"/>
    </xf>
    <xf numFmtId="164" fontId="18" fillId="0" borderId="0" xfId="0" applyNumberFormat="1" applyFont="1" applyAlignment="1">
      <alignment vertical="center"/>
    </xf>
    <xf numFmtId="0" fontId="19" fillId="0" borderId="0" xfId="0" applyFont="1" applyBorder="1" applyAlignment="1">
      <alignment vertical="center"/>
    </xf>
    <xf numFmtId="0" fontId="17" fillId="0" borderId="0" xfId="0" applyFont="1" applyBorder="1" applyAlignment="1">
      <alignment horizontal="center" vertical="center"/>
    </xf>
    <xf numFmtId="165" fontId="18" fillId="0" borderId="0" xfId="0" applyNumberFormat="1" applyFont="1" applyAlignment="1">
      <alignment vertical="center"/>
    </xf>
    <xf numFmtId="164" fontId="21" fillId="2" borderId="0" xfId="0" applyNumberFormat="1" applyFont="1" applyFill="1" applyBorder="1" applyAlignment="1">
      <alignment horizontal="right" vertical="center" wrapText="1"/>
    </xf>
    <xf numFmtId="0" fontId="19" fillId="0" borderId="0" xfId="0" applyFont="1" applyBorder="1" applyAlignment="1">
      <alignment horizontal="right" vertical="center"/>
    </xf>
    <xf numFmtId="0" fontId="19" fillId="0" borderId="5" xfId="0" applyFont="1" applyBorder="1" applyAlignment="1">
      <alignment vertical="center"/>
    </xf>
    <xf numFmtId="164" fontId="19" fillId="0" borderId="5" xfId="0" applyNumberFormat="1" applyFont="1" applyBorder="1" applyAlignment="1">
      <alignment horizontal="right" vertical="center"/>
    </xf>
    <xf numFmtId="0" fontId="17" fillId="0" borderId="0" xfId="0" applyFont="1" applyBorder="1" applyAlignment="1">
      <alignment horizontal="left" vertical="center" indent="6"/>
    </xf>
    <xf numFmtId="164" fontId="19" fillId="2" borderId="0" xfId="0" applyNumberFormat="1" applyFont="1" applyFill="1" applyBorder="1" applyAlignment="1">
      <alignment horizontal="right" vertical="center"/>
    </xf>
    <xf numFmtId="0" fontId="28" fillId="0" borderId="0" xfId="0" applyFont="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left" vertical="center"/>
    </xf>
    <xf numFmtId="0" fontId="28" fillId="0" borderId="0" xfId="0" applyFont="1" applyAlignment="1">
      <alignment horizontal="center" vertical="center" wrapText="1"/>
    </xf>
    <xf numFmtId="0" fontId="18" fillId="0" borderId="0" xfId="0" applyFont="1" applyAlignment="1">
      <alignment horizontal="left" vertical="center"/>
    </xf>
    <xf numFmtId="0" fontId="18" fillId="3" borderId="0" xfId="0" applyFont="1" applyFill="1" applyAlignment="1">
      <alignment vertical="center"/>
    </xf>
    <xf numFmtId="0" fontId="18" fillId="4" borderId="0" xfId="0" applyFont="1" applyFill="1" applyAlignment="1">
      <alignment vertical="center"/>
    </xf>
    <xf numFmtId="164" fontId="19" fillId="5" borderId="5" xfId="0" applyNumberFormat="1" applyFont="1" applyFill="1" applyBorder="1" applyAlignment="1">
      <alignment horizontal="right" vertical="center"/>
    </xf>
    <xf numFmtId="164" fontId="19" fillId="0" borderId="0" xfId="0" applyNumberFormat="1" applyFont="1" applyBorder="1" applyAlignment="1">
      <alignment horizontal="right" vertical="center"/>
    </xf>
    <xf numFmtId="0" fontId="17" fillId="0" borderId="0" xfId="1" applyFont="1" applyAlignment="1">
      <alignment horizontal="center" vertical="center"/>
    </xf>
    <xf numFmtId="0" fontId="19"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8" fillId="0" borderId="0" xfId="0" applyFont="1" applyFill="1" applyBorder="1" applyAlignment="1">
      <alignment vertical="center"/>
    </xf>
    <xf numFmtId="164" fontId="19" fillId="2" borderId="6" xfId="0" applyNumberFormat="1" applyFont="1" applyFill="1" applyBorder="1" applyAlignment="1">
      <alignment horizontal="right" vertical="center" wrapText="1"/>
    </xf>
    <xf numFmtId="0" fontId="17" fillId="0" borderId="0" xfId="0" applyFont="1" applyFill="1" applyBorder="1" applyAlignment="1">
      <alignment horizontal="center" vertical="center"/>
    </xf>
    <xf numFmtId="0" fontId="19" fillId="0" borderId="0" xfId="0" applyFont="1" applyFill="1" applyBorder="1" applyAlignment="1">
      <alignment vertical="center"/>
    </xf>
    <xf numFmtId="0" fontId="21" fillId="0" borderId="0" xfId="0" applyFont="1" applyFill="1" applyBorder="1" applyAlignment="1">
      <alignment horizontal="center" vertical="center"/>
    </xf>
    <xf numFmtId="0" fontId="19" fillId="0" borderId="0" xfId="0" applyFont="1" applyFill="1" applyBorder="1" applyAlignment="1">
      <alignment horizontal="left" vertical="center" indent="5"/>
    </xf>
    <xf numFmtId="164" fontId="19" fillId="0" borderId="0" xfId="0" applyNumberFormat="1" applyFont="1" applyFill="1" applyBorder="1" applyAlignment="1">
      <alignment vertical="center"/>
    </xf>
    <xf numFmtId="0" fontId="19" fillId="0" borderId="0" xfId="0" applyFont="1" applyFill="1" applyBorder="1" applyAlignment="1">
      <alignment horizontal="left" vertical="center" wrapText="1"/>
    </xf>
    <xf numFmtId="164" fontId="19" fillId="2" borderId="7" xfId="0" applyNumberFormat="1" applyFont="1" applyFill="1" applyBorder="1" applyAlignment="1">
      <alignment horizontal="right" vertic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164" fontId="19" fillId="0" borderId="0" xfId="0" applyNumberFormat="1" applyFont="1" applyBorder="1" applyAlignment="1">
      <alignment horizontal="right" vertical="center" wrapText="1"/>
    </xf>
    <xf numFmtId="164" fontId="19" fillId="2" borderId="0" xfId="0" applyNumberFormat="1" applyFont="1" applyFill="1" applyBorder="1" applyAlignment="1">
      <alignment horizontal="right" vertical="center" wrapText="1"/>
    </xf>
    <xf numFmtId="0" fontId="23" fillId="0" borderId="0" xfId="0" applyFont="1" applyBorder="1" applyAlignment="1">
      <alignment horizontal="center" vertical="center"/>
    </xf>
    <xf numFmtId="0" fontId="23" fillId="0" borderId="0" xfId="0" applyFont="1" applyBorder="1" applyAlignment="1">
      <alignment vertical="center"/>
    </xf>
    <xf numFmtId="0" fontId="19" fillId="0" borderId="0" xfId="0" applyFont="1" applyBorder="1" applyAlignment="1">
      <alignment horizontal="justify" vertical="center" wrapText="1"/>
    </xf>
    <xf numFmtId="0" fontId="19" fillId="0" borderId="0" xfId="0" applyFont="1" applyBorder="1" applyAlignment="1">
      <alignment horizontal="left" vertical="center"/>
    </xf>
    <xf numFmtId="0" fontId="19" fillId="0" borderId="0" xfId="0" applyFont="1" applyBorder="1" applyAlignment="1">
      <alignment horizontal="left" vertical="center" wrapText="1"/>
    </xf>
    <xf numFmtId="0" fontId="23" fillId="0" borderId="0" xfId="0" applyFont="1" applyBorder="1" applyAlignment="1">
      <alignment horizontal="left" vertical="center"/>
    </xf>
    <xf numFmtId="164" fontId="23" fillId="0" borderId="0" xfId="0" applyNumberFormat="1" applyFont="1" applyFill="1" applyBorder="1" applyAlignment="1">
      <alignment horizontal="right" vertical="center" wrapText="1"/>
    </xf>
    <xf numFmtId="164" fontId="26" fillId="0" borderId="0" xfId="0" applyNumberFormat="1" applyFont="1" applyFill="1" applyBorder="1" applyAlignment="1">
      <alignment horizontal="right" vertical="center" wrapText="1"/>
    </xf>
    <xf numFmtId="164" fontId="19" fillId="3" borderId="0" xfId="0" applyNumberFormat="1" applyFont="1" applyFill="1" applyBorder="1" applyAlignment="1">
      <alignment horizontal="right" vertical="center"/>
    </xf>
    <xf numFmtId="0" fontId="19" fillId="2" borderId="0" xfId="0" applyFont="1" applyFill="1" applyBorder="1" applyAlignment="1">
      <alignment horizontal="right" vertical="center"/>
    </xf>
    <xf numFmtId="164" fontId="27" fillId="0" borderId="0" xfId="0" applyNumberFormat="1" applyFont="1" applyFill="1" applyBorder="1" applyAlignment="1">
      <alignment horizontal="right" vertical="center"/>
    </xf>
    <xf numFmtId="164" fontId="19" fillId="2" borderId="8" xfId="0" applyNumberFormat="1" applyFont="1" applyFill="1" applyBorder="1" applyAlignment="1">
      <alignment horizontal="right" vertical="center" wrapText="1"/>
    </xf>
    <xf numFmtId="0" fontId="18" fillId="0" borderId="0" xfId="0" applyFont="1" applyBorder="1" applyAlignment="1">
      <alignment vertical="center"/>
    </xf>
    <xf numFmtId="164" fontId="18" fillId="0" borderId="0" xfId="0" applyNumberFormat="1" applyFont="1" applyBorder="1" applyAlignment="1">
      <alignment vertical="center"/>
    </xf>
    <xf numFmtId="0" fontId="18" fillId="0" borderId="5" xfId="0" applyFont="1" applyBorder="1" applyAlignment="1">
      <alignment vertical="center"/>
    </xf>
    <xf numFmtId="164" fontId="18" fillId="0" borderId="5" xfId="0" applyNumberFormat="1" applyFont="1" applyBorder="1" applyAlignment="1">
      <alignment vertical="center"/>
    </xf>
    <xf numFmtId="164" fontId="19" fillId="2" borderId="5" xfId="0" applyNumberFormat="1" applyFont="1" applyFill="1" applyBorder="1" applyAlignment="1">
      <alignment horizontal="right" vertical="center" wrapText="1"/>
    </xf>
    <xf numFmtId="0" fontId="19" fillId="0" borderId="0" xfId="0" applyFont="1" applyBorder="1" applyAlignment="1">
      <alignment vertical="center" wrapText="1"/>
    </xf>
    <xf numFmtId="0" fontId="25" fillId="2" borderId="0" xfId="0" applyFont="1" applyFill="1" applyBorder="1" applyAlignment="1">
      <alignment horizontal="center" vertical="center" wrapText="1"/>
    </xf>
    <xf numFmtId="0" fontId="18" fillId="0" borderId="0" xfId="0" applyFont="1" applyBorder="1" applyAlignment="1">
      <alignment horizontal="left" vertical="center" wrapText="1" indent="3"/>
    </xf>
    <xf numFmtId="164" fontId="18" fillId="0" borderId="0" xfId="0" applyNumberFormat="1" applyFont="1" applyBorder="1" applyAlignment="1">
      <alignment horizontal="left" vertical="center" wrapText="1" indent="3"/>
    </xf>
    <xf numFmtId="164" fontId="18" fillId="0" borderId="0" xfId="0" applyNumberFormat="1" applyFont="1" applyBorder="1" applyAlignment="1">
      <alignment vertical="center" wrapText="1"/>
    </xf>
    <xf numFmtId="0" fontId="18" fillId="0" borderId="0" xfId="0" applyFont="1" applyBorder="1" applyAlignment="1">
      <alignment vertical="center" wrapText="1"/>
    </xf>
    <xf numFmtId="0" fontId="19" fillId="0" borderId="5" xfId="0" applyFont="1" applyBorder="1" applyAlignment="1">
      <alignment horizontal="center" vertical="center"/>
    </xf>
    <xf numFmtId="164" fontId="19" fillId="2" borderId="0" xfId="0" applyNumberFormat="1" applyFont="1" applyFill="1" applyBorder="1" applyAlignment="1">
      <alignment horizontal="center" vertical="center" wrapText="1"/>
    </xf>
    <xf numFmtId="164" fontId="18" fillId="0" borderId="0" xfId="0" applyNumberFormat="1" applyFont="1" applyFill="1" applyBorder="1" applyAlignment="1">
      <alignment vertical="center"/>
    </xf>
    <xf numFmtId="0" fontId="19" fillId="0" borderId="5" xfId="0" applyFont="1" applyFill="1" applyBorder="1" applyAlignment="1">
      <alignment horizontal="center" vertical="center" wrapText="1"/>
    </xf>
    <xf numFmtId="164" fontId="19" fillId="0" borderId="0" xfId="1" applyNumberFormat="1" applyFont="1" applyFill="1" applyBorder="1" applyAlignment="1">
      <alignment horizontal="center" vertical="center" wrapText="1"/>
    </xf>
    <xf numFmtId="164" fontId="19" fillId="0" borderId="0" xfId="1" applyNumberFormat="1" applyFont="1" applyBorder="1" applyAlignment="1">
      <alignment horizontal="center" vertical="center" wrapText="1"/>
    </xf>
    <xf numFmtId="0" fontId="18" fillId="0" borderId="0" xfId="0" applyFont="1" applyFill="1" applyBorder="1" applyAlignment="1">
      <alignment horizontal="center" vertical="center"/>
    </xf>
    <xf numFmtId="0" fontId="19" fillId="0" borderId="0" xfId="0" applyFont="1" applyFill="1" applyBorder="1" applyAlignment="1">
      <alignment vertical="center"/>
    </xf>
    <xf numFmtId="0" fontId="17" fillId="0" borderId="0" xfId="0" applyFont="1" applyAlignment="1">
      <alignment vertical="center"/>
    </xf>
    <xf numFmtId="0" fontId="34" fillId="0" borderId="0" xfId="0" applyNumberFormat="1" applyFont="1" applyFill="1" applyBorder="1" applyAlignment="1" applyProtection="1">
      <alignment horizontal="right" vertical="top" wrapText="1"/>
    </xf>
    <xf numFmtId="0" fontId="35" fillId="6" borderId="0" xfId="0" applyFont="1" applyFill="1" applyBorder="1" applyAlignment="1">
      <alignment horizontal="center" vertical="center"/>
    </xf>
    <xf numFmtId="0" fontId="36" fillId="6" borderId="0" xfId="0" applyFont="1" applyFill="1" applyBorder="1" applyAlignment="1">
      <alignment horizontal="center" vertical="center"/>
    </xf>
    <xf numFmtId="0" fontId="35" fillId="6" borderId="0" xfId="0" applyFont="1" applyFill="1" applyBorder="1" applyAlignment="1">
      <alignment horizontal="center" vertical="center" wrapText="1"/>
    </xf>
    <xf numFmtId="0" fontId="35" fillId="6" borderId="3" xfId="0" applyFont="1" applyFill="1" applyBorder="1" applyAlignment="1">
      <alignment horizontal="center" vertical="center"/>
    </xf>
    <xf numFmtId="0" fontId="35" fillId="6"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164" fontId="37" fillId="0" borderId="5" xfId="0" applyNumberFormat="1" applyFont="1" applyFill="1" applyBorder="1" applyAlignment="1">
      <alignment horizontal="center" vertical="center"/>
    </xf>
    <xf numFmtId="164" fontId="37" fillId="2" borderId="5"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lignment vertical="center" wrapText="1"/>
    </xf>
    <xf numFmtId="164" fontId="40" fillId="0" borderId="0" xfId="0" applyNumberFormat="1" applyFont="1" applyFill="1" applyBorder="1" applyAlignment="1">
      <alignment horizontal="right" vertical="center" wrapText="1"/>
    </xf>
    <xf numFmtId="0" fontId="37" fillId="0" borderId="0" xfId="0" applyFont="1" applyFill="1" applyBorder="1" applyAlignment="1">
      <alignment horizontal="center" vertical="center" wrapText="1"/>
    </xf>
    <xf numFmtId="164" fontId="37" fillId="0" borderId="0" xfId="0" applyNumberFormat="1" applyFont="1" applyFill="1" applyBorder="1" applyAlignment="1">
      <alignment horizontal="right" vertical="center" wrapText="1"/>
    </xf>
    <xf numFmtId="0" fontId="37" fillId="0" borderId="5" xfId="0" applyFont="1" applyBorder="1" applyAlignment="1">
      <alignment horizontal="center" vertical="center"/>
    </xf>
    <xf numFmtId="164" fontId="37" fillId="0" borderId="5" xfId="0" applyNumberFormat="1" applyFont="1" applyFill="1" applyBorder="1" applyAlignment="1">
      <alignment horizontal="right" vertical="center"/>
    </xf>
    <xf numFmtId="164" fontId="37" fillId="0" borderId="5" xfId="0" applyNumberFormat="1" applyFont="1" applyBorder="1" applyAlignment="1">
      <alignment horizontal="right" vertical="center"/>
    </xf>
    <xf numFmtId="0" fontId="36" fillId="6" borderId="3" xfId="0" applyFont="1" applyFill="1" applyBorder="1" applyAlignment="1">
      <alignment horizontal="center" vertical="center"/>
    </xf>
    <xf numFmtId="0" fontId="36" fillId="6" borderId="0" xfId="1" applyFont="1" applyFill="1" applyBorder="1" applyAlignment="1">
      <alignment horizontal="center" vertical="center" wrapText="1"/>
    </xf>
    <xf numFmtId="164" fontId="37" fillId="0" borderId="5" xfId="1" applyNumberFormat="1" applyFont="1" applyFill="1" applyBorder="1" applyAlignment="1">
      <alignment horizontal="center" vertical="center" wrapText="1"/>
    </xf>
    <xf numFmtId="164" fontId="37" fillId="0" borderId="5" xfId="1" applyNumberFormat="1" applyFont="1" applyBorder="1" applyAlignment="1">
      <alignment horizontal="center" vertical="center" wrapText="1"/>
    </xf>
    <xf numFmtId="0" fontId="41" fillId="6" borderId="0" xfId="0" applyFont="1" applyFill="1" applyBorder="1" applyAlignment="1">
      <alignment vertical="center"/>
    </xf>
    <xf numFmtId="0" fontId="35" fillId="6" borderId="0" xfId="0" applyFont="1" applyFill="1" applyBorder="1" applyAlignment="1">
      <alignment horizontal="center" vertical="center" textRotation="90" wrapText="1"/>
    </xf>
    <xf numFmtId="0" fontId="41" fillId="6" borderId="3" xfId="0" applyFont="1" applyFill="1" applyBorder="1" applyAlignment="1">
      <alignment vertical="center"/>
    </xf>
    <xf numFmtId="0" fontId="37" fillId="0" borderId="5" xfId="0" applyFont="1" applyFill="1" applyBorder="1" applyAlignment="1">
      <alignment horizontal="center" vertical="center"/>
    </xf>
    <xf numFmtId="0" fontId="35" fillId="6" borderId="0" xfId="0" applyFont="1" applyFill="1" applyBorder="1" applyAlignment="1">
      <alignment horizontal="centerContinuous" vertical="center"/>
    </xf>
    <xf numFmtId="164" fontId="37" fillId="0" borderId="5" xfId="0" applyNumberFormat="1" applyFont="1" applyFill="1" applyBorder="1" applyAlignment="1">
      <alignment horizontal="center" vertical="center" wrapText="1"/>
    </xf>
    <xf numFmtId="164" fontId="38" fillId="0" borderId="5" xfId="0" applyNumberFormat="1" applyFont="1" applyFill="1" applyBorder="1" applyAlignment="1">
      <alignment horizontal="center" vertical="center" wrapText="1"/>
    </xf>
    <xf numFmtId="0" fontId="35" fillId="6" borderId="3" xfId="0" applyFont="1" applyFill="1" applyBorder="1" applyAlignment="1">
      <alignment horizontal="center" vertical="center"/>
    </xf>
    <xf numFmtId="0" fontId="17" fillId="0" borderId="0" xfId="1" applyFont="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9" fillId="0" borderId="0" xfId="0" applyFont="1" applyFill="1" applyBorder="1" applyAlignment="1">
      <alignment vertical="center"/>
    </xf>
    <xf numFmtId="164" fontId="18" fillId="0" borderId="0" xfId="1" applyNumberFormat="1" applyFont="1" applyBorder="1" applyAlignment="1">
      <alignment vertical="center"/>
    </xf>
    <xf numFmtId="0" fontId="19" fillId="0" borderId="0" xfId="0" applyFont="1" applyFill="1" applyBorder="1" applyAlignment="1">
      <alignment vertical="center"/>
    </xf>
    <xf numFmtId="0" fontId="17" fillId="0" borderId="0" xfId="0" applyFont="1" applyAlignment="1">
      <alignment horizontal="center" vertical="center"/>
    </xf>
    <xf numFmtId="0" fontId="36" fillId="6" borderId="0" xfId="0" applyFont="1" applyFill="1" applyBorder="1" applyAlignment="1">
      <alignment horizontal="center" vertical="center" wrapText="1"/>
    </xf>
    <xf numFmtId="0" fontId="18" fillId="0" borderId="0" xfId="0" applyFont="1" applyAlignment="1">
      <alignment horizontal="left" vertical="center" wrapText="1"/>
    </xf>
    <xf numFmtId="0" fontId="23" fillId="0" borderId="0" xfId="0" applyFont="1" applyBorder="1" applyAlignment="1">
      <alignment horizontal="center" vertical="center"/>
    </xf>
    <xf numFmtId="0" fontId="19" fillId="0" borderId="0" xfId="0" applyFont="1" applyFill="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left" vertical="center"/>
    </xf>
    <xf numFmtId="0" fontId="18" fillId="0" borderId="9" xfId="0" applyFont="1" applyBorder="1" applyAlignment="1">
      <alignment horizontal="center" vertical="center" wrapText="1"/>
    </xf>
    <xf numFmtId="164" fontId="17" fillId="0" borderId="0" xfId="0" applyNumberFormat="1" applyFont="1" applyBorder="1" applyAlignment="1">
      <alignment horizontal="center" vertical="center"/>
    </xf>
    <xf numFmtId="0" fontId="28" fillId="0" borderId="0" xfId="0" applyFont="1" applyAlignment="1">
      <alignment horizontal="left" vertical="center" wrapText="1"/>
    </xf>
    <xf numFmtId="0" fontId="20" fillId="0" borderId="0" xfId="0" applyFont="1" applyFill="1" applyAlignment="1">
      <alignment horizontal="center" vertical="center"/>
    </xf>
    <xf numFmtId="0" fontId="36" fillId="6" borderId="0" xfId="0" applyFont="1" applyFill="1" applyBorder="1" applyAlignment="1">
      <alignment horizontal="center" vertical="center"/>
    </xf>
    <xf numFmtId="0" fontId="36" fillId="6" borderId="3" xfId="0" applyFont="1" applyFill="1" applyBorder="1" applyAlignment="1">
      <alignment horizontal="center" vertical="center"/>
    </xf>
    <xf numFmtId="0" fontId="35" fillId="6" borderId="0" xfId="0" applyFont="1" applyFill="1" applyBorder="1" applyAlignment="1">
      <alignment horizontal="center" vertical="center"/>
    </xf>
    <xf numFmtId="0" fontId="35" fillId="6" borderId="3" xfId="0" applyFont="1" applyFill="1" applyBorder="1" applyAlignment="1">
      <alignment horizontal="center" vertical="center"/>
    </xf>
    <xf numFmtId="0" fontId="17" fillId="0" borderId="0" xfId="0" applyFont="1" applyFill="1" applyBorder="1" applyAlignment="1">
      <alignment horizontal="center" vertical="center"/>
    </xf>
    <xf numFmtId="0" fontId="19" fillId="0" borderId="0" xfId="0" applyFont="1" applyBorder="1" applyAlignment="1">
      <alignment horizontal="center" vertical="center"/>
    </xf>
    <xf numFmtId="0" fontId="36" fillId="6" borderId="3" xfId="0" applyFont="1" applyFill="1" applyBorder="1" applyAlignment="1">
      <alignment horizontal="center" vertical="center" wrapText="1"/>
    </xf>
    <xf numFmtId="0" fontId="37" fillId="2" borderId="5" xfId="1" applyFont="1" applyFill="1" applyBorder="1" applyAlignment="1">
      <alignment horizontal="center" vertical="center"/>
    </xf>
    <xf numFmtId="0" fontId="17" fillId="0" borderId="0" xfId="1" applyFont="1" applyAlignment="1">
      <alignment horizontal="center" vertical="center"/>
    </xf>
    <xf numFmtId="0" fontId="36" fillId="6" borderId="0" xfId="1" applyFont="1" applyFill="1" applyBorder="1" applyAlignment="1">
      <alignment horizontal="center" vertical="center" wrapText="1"/>
    </xf>
    <xf numFmtId="0" fontId="35" fillId="6"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37" fillId="0" borderId="5" xfId="0" applyFont="1" applyFill="1" applyBorder="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19" fillId="0" borderId="0" xfId="0" applyFont="1" applyFill="1" applyBorder="1" applyAlignment="1">
      <alignment horizontal="left" vertical="center" wrapText="1"/>
    </xf>
  </cellXfs>
  <cellStyles count="29">
    <cellStyle name="Hyperlink 2" xfId="3"/>
    <cellStyle name="Normal" xfId="0" builtinId="0"/>
    <cellStyle name="Normal 10" xfId="17"/>
    <cellStyle name="Normal 11" xfId="18"/>
    <cellStyle name="Normal 12" xfId="19"/>
    <cellStyle name="Normal 13" xfId="20"/>
    <cellStyle name="Normal 14" xfId="21"/>
    <cellStyle name="Normal 15" xfId="24"/>
    <cellStyle name="Normal 16" xfId="25"/>
    <cellStyle name="Normal 17" xfId="26"/>
    <cellStyle name="Normal 18" xfId="27"/>
    <cellStyle name="Normal 2" xfId="4"/>
    <cellStyle name="Normal 2 2" xfId="5"/>
    <cellStyle name="Normal 2 2 2" xfId="22"/>
    <cellStyle name="Normal 2 3" xfId="6"/>
    <cellStyle name="Normal 2 3 2" xfId="23"/>
    <cellStyle name="Normal 2 4" xfId="16"/>
    <cellStyle name="Normal 2 5" xfId="28"/>
    <cellStyle name="Normal 3" xfId="7"/>
    <cellStyle name="Normal 3 2" xfId="8"/>
    <cellStyle name="Normal 4" xfId="9"/>
    <cellStyle name="Normal 4 2" xfId="10"/>
    <cellStyle name="Normal 5" xfId="2"/>
    <cellStyle name="Normal 5 2" xfId="11"/>
    <cellStyle name="Normal 6" xfId="12"/>
    <cellStyle name="Normal 7" xfId="13"/>
    <cellStyle name="Normal 8" xfId="14"/>
    <cellStyle name="Normal 9" xfId="15"/>
    <cellStyle name="Normal_TA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Industry!$B$23</c:f>
              <c:strCache>
                <c:ptCount val="1"/>
                <c:pt idx="0">
                  <c:v>2013</c:v>
                </c:pt>
              </c:strCache>
            </c:strRef>
          </c:tx>
          <c:spPr>
            <a:solidFill>
              <a:schemeClr val="accent4">
                <a:lumMod val="75000"/>
              </a:schemeClr>
            </a:solidFill>
          </c:spPr>
          <c:invertIfNegative val="0"/>
          <c:cat>
            <c:strRef>
              <c:f>Industry!$C$22:$D$22</c:f>
              <c:strCache>
                <c:ptCount val="2"/>
                <c:pt idx="0">
                  <c:v>Íèéò á¿òýýãäýõ¿¿í</c:v>
                </c:pt>
                <c:pt idx="1">
                  <c:v>       Áîðëóóëàëò</c:v>
                </c:pt>
              </c:strCache>
            </c:strRef>
          </c:cat>
          <c:val>
            <c:numRef>
              <c:f>Industry!$C$23:$D$23</c:f>
              <c:numCache>
                <c:formatCode>0.0</c:formatCode>
                <c:ptCount val="2"/>
                <c:pt idx="0">
                  <c:v>2317.4798999999998</c:v>
                </c:pt>
                <c:pt idx="1">
                  <c:v>2317.4798999999998</c:v>
                </c:pt>
              </c:numCache>
            </c:numRef>
          </c:val>
        </c:ser>
        <c:ser>
          <c:idx val="1"/>
          <c:order val="1"/>
          <c:tx>
            <c:strRef>
              <c:f>Industry!$B$24</c:f>
              <c:strCache>
                <c:ptCount val="1"/>
                <c:pt idx="0">
                  <c:v>2014</c:v>
                </c:pt>
              </c:strCache>
            </c:strRef>
          </c:tx>
          <c:spPr>
            <a:solidFill>
              <a:schemeClr val="accent3">
                <a:lumMod val="75000"/>
              </a:schemeClr>
            </a:solidFill>
          </c:spPr>
          <c:invertIfNegative val="0"/>
          <c:cat>
            <c:strRef>
              <c:f>Industry!$C$22:$D$22</c:f>
              <c:strCache>
                <c:ptCount val="2"/>
                <c:pt idx="0">
                  <c:v>Íèéò á¿òýýãäýõ¿¿í</c:v>
                </c:pt>
                <c:pt idx="1">
                  <c:v>       Áîðëóóëàëò</c:v>
                </c:pt>
              </c:strCache>
            </c:strRef>
          </c:cat>
          <c:val>
            <c:numRef>
              <c:f>Industry!$C$24:$D$24</c:f>
              <c:numCache>
                <c:formatCode>0.0</c:formatCode>
                <c:ptCount val="2"/>
                <c:pt idx="0">
                  <c:v>6250.9787000000006</c:v>
                </c:pt>
                <c:pt idx="1">
                  <c:v>6226.9258</c:v>
                </c:pt>
              </c:numCache>
            </c:numRef>
          </c:val>
        </c:ser>
        <c:dLbls>
          <c:showLegendKey val="0"/>
          <c:showVal val="1"/>
          <c:showCatName val="0"/>
          <c:showSerName val="0"/>
          <c:showPercent val="0"/>
          <c:showBubbleSize val="0"/>
        </c:dLbls>
        <c:gapWidth val="150"/>
        <c:axId val="121575680"/>
        <c:axId val="147311616"/>
      </c:barChart>
      <c:catAx>
        <c:axId val="121575680"/>
        <c:scaling>
          <c:orientation val="minMax"/>
        </c:scaling>
        <c:delete val="0"/>
        <c:axPos val="b"/>
        <c:majorTickMark val="out"/>
        <c:minorTickMark val="none"/>
        <c:tickLblPos val="nextTo"/>
        <c:txPr>
          <a:bodyPr/>
          <a:lstStyle/>
          <a:p>
            <a:pPr>
              <a:defRPr>
                <a:latin typeface="Arial" pitchFamily="34" charset="0"/>
                <a:cs typeface="Arial" pitchFamily="34" charset="0"/>
              </a:defRPr>
            </a:pPr>
            <a:endParaRPr lang="en-US"/>
          </a:p>
        </c:txPr>
        <c:crossAx val="147311616"/>
        <c:crosses val="autoZero"/>
        <c:auto val="1"/>
        <c:lblAlgn val="ctr"/>
        <c:lblOffset val="100"/>
        <c:noMultiLvlLbl val="0"/>
      </c:catAx>
      <c:valAx>
        <c:axId val="147311616"/>
        <c:scaling>
          <c:orientation val="minMax"/>
        </c:scaling>
        <c:delete val="0"/>
        <c:axPos val="l"/>
        <c:numFmt formatCode="0.0" sourceLinked="1"/>
        <c:majorTickMark val="out"/>
        <c:minorTickMark val="none"/>
        <c:tickLblPos val="nextTo"/>
        <c:crossAx val="121575680"/>
        <c:crosses val="autoZero"/>
        <c:crossBetween val="between"/>
      </c:valAx>
    </c:plotArea>
    <c:legend>
      <c:legendPos val="r"/>
      <c:overlay val="0"/>
    </c:legend>
    <c:plotVisOnly val="1"/>
    <c:dispBlanksAs val="gap"/>
    <c:showDLblsOverMax val="0"/>
  </c:chart>
  <c:spPr>
    <a:ln>
      <a:noFill/>
    </a:ln>
  </c:spPr>
  <c:printSettings>
    <c:headerFooter/>
    <c:pageMargins b="0.75000000000000422" l="0.70000000000000062" r="0.70000000000000062" t="0.75000000000000422"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314325</xdr:colOff>
      <xdr:row>1</xdr:row>
      <xdr:rowOff>0</xdr:rowOff>
    </xdr:from>
    <xdr:to>
      <xdr:col>9</xdr:col>
      <xdr:colOff>514350</xdr:colOff>
      <xdr:row>64</xdr:row>
      <xdr:rowOff>142875</xdr:rowOff>
    </xdr:to>
    <xdr:sp macro="" textlink="">
      <xdr:nvSpPr>
        <xdr:cNvPr id="60602" name="AutoShape 1"/>
        <xdr:cNvSpPr>
          <a:spLocks noChangeArrowheads="1"/>
        </xdr:cNvSpPr>
      </xdr:nvSpPr>
      <xdr:spPr bwMode="auto">
        <a:xfrm>
          <a:off x="314325" y="161925"/>
          <a:ext cx="5686425" cy="10344150"/>
        </a:xfrm>
        <a:prstGeom prst="foldedCorner">
          <a:avLst>
            <a:gd name="adj" fmla="val 12500"/>
          </a:avLst>
        </a:prstGeom>
        <a:solidFill>
          <a:srgbClr val="FFFFFF"/>
        </a:solidFill>
        <a:ln w="25400">
          <a:solidFill>
            <a:srgbClr val="000000"/>
          </a:solidFill>
          <a:round/>
          <a:headEnd/>
          <a:tailEnd/>
        </a:ln>
      </xdr:spPr>
    </xdr:sp>
    <xdr:clientData/>
  </xdr:twoCellAnchor>
  <xdr:twoCellAnchor>
    <xdr:from>
      <xdr:col>2</xdr:col>
      <xdr:colOff>304800</xdr:colOff>
      <xdr:row>5</xdr:row>
      <xdr:rowOff>95250</xdr:rowOff>
    </xdr:from>
    <xdr:to>
      <xdr:col>7</xdr:col>
      <xdr:colOff>342900</xdr:colOff>
      <xdr:row>10</xdr:row>
      <xdr:rowOff>28575</xdr:rowOff>
    </xdr:to>
    <xdr:sp macro="" textlink="">
      <xdr:nvSpPr>
        <xdr:cNvPr id="60418" name="WordArt 2"/>
        <xdr:cNvSpPr>
          <a:spLocks noChangeArrowheads="1" noChangeShapeType="1" noTextEdit="1"/>
        </xdr:cNvSpPr>
      </xdr:nvSpPr>
      <xdr:spPr bwMode="auto">
        <a:xfrm>
          <a:off x="1524000" y="904875"/>
          <a:ext cx="3086100" cy="742950"/>
        </a:xfrm>
        <a:prstGeom prst="rect">
          <a:avLst/>
        </a:prstGeom>
      </xdr:spPr>
      <xdr:txBody>
        <a:bodyPr wrap="none" fromWordArt="1">
          <a:prstTxWarp prst="textPlain">
            <a:avLst>
              <a:gd name="adj" fmla="val 50000"/>
            </a:avLst>
          </a:prstTxWarp>
        </a:bodyPr>
        <a:lstStyle/>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ÕªÂÑÃªË ÀÉÌÃÈÉÍ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ÇÀÑÀÃ ÄÀÐÃÛÍ ÄÝÐÃÝÄÝÕ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ÑÒÀÒÈÑÒÈÊÈÉÍ ÕÝËÒÝÑ</a:t>
          </a:r>
        </a:p>
      </xdr:txBody>
    </xdr:sp>
    <xdr:clientData/>
  </xdr:twoCellAnchor>
  <xdr:twoCellAnchor>
    <xdr:from>
      <xdr:col>3</xdr:col>
      <xdr:colOff>247650</xdr:colOff>
      <xdr:row>62</xdr:row>
      <xdr:rowOff>57150</xdr:rowOff>
    </xdr:from>
    <xdr:to>
      <xdr:col>5</xdr:col>
      <xdr:colOff>247650</xdr:colOff>
      <xdr:row>63</xdr:row>
      <xdr:rowOff>66675</xdr:rowOff>
    </xdr:to>
    <xdr:sp macro="" textlink="">
      <xdr:nvSpPr>
        <xdr:cNvPr id="60419" name="WordArt 3"/>
        <xdr:cNvSpPr>
          <a:spLocks noChangeArrowheads="1" noChangeShapeType="1" noTextEdit="1"/>
        </xdr:cNvSpPr>
      </xdr:nvSpPr>
      <xdr:spPr bwMode="auto">
        <a:xfrm>
          <a:off x="2076450" y="10096500"/>
          <a:ext cx="1219200" cy="171450"/>
        </a:xfrm>
        <a:prstGeom prst="rect">
          <a:avLst/>
        </a:prstGeom>
      </xdr:spPr>
      <xdr:txBody>
        <a:bodyPr wrap="none" fromWordArt="1">
          <a:prstTxWarp prst="textPlain">
            <a:avLst>
              <a:gd name="adj" fmla="val 50000"/>
            </a:avLst>
          </a:prstTxWarp>
        </a:bodyPr>
        <a:lstStyle/>
        <a:p>
          <a:pPr algn="ctr" rtl="0"/>
          <a:r>
            <a:rPr lang="en-US" sz="1200" b="1" i="0" kern="10" spc="0">
              <a:ln w="9525">
                <a:noFill/>
                <a:round/>
                <a:headEnd/>
                <a:tailEnd/>
              </a:ln>
              <a:solidFill>
                <a:srgbClr val="336699"/>
              </a:solidFill>
              <a:effectLst>
                <a:outerShdw dist="45791" dir="2021404" algn="ctr" rotWithShape="0">
                  <a:srgbClr val="B2B2B2">
                    <a:alpha val="80000"/>
                  </a:srgbClr>
                </a:outerShdw>
              </a:effectLst>
              <a:latin typeface="Arial Mon"/>
            </a:rPr>
            <a:t>ÌªÐªÍ 2014 ÎÍ</a:t>
          </a:r>
        </a:p>
      </xdr:txBody>
    </xdr:sp>
    <xdr:clientData/>
  </xdr:twoCellAnchor>
  <xdr:twoCellAnchor>
    <xdr:from>
      <xdr:col>2</xdr:col>
      <xdr:colOff>57150</xdr:colOff>
      <xdr:row>33</xdr:row>
      <xdr:rowOff>123825</xdr:rowOff>
    </xdr:from>
    <xdr:to>
      <xdr:col>8</xdr:col>
      <xdr:colOff>314325</xdr:colOff>
      <xdr:row>40</xdr:row>
      <xdr:rowOff>57150</xdr:rowOff>
    </xdr:to>
    <xdr:sp macro="" textlink="">
      <xdr:nvSpPr>
        <xdr:cNvPr id="60420" name="WordArt 4"/>
        <xdr:cNvSpPr>
          <a:spLocks noChangeArrowheads="1" noChangeShapeType="1" noTextEdit="1"/>
        </xdr:cNvSpPr>
      </xdr:nvSpPr>
      <xdr:spPr bwMode="auto">
        <a:xfrm>
          <a:off x="1276350" y="5467350"/>
          <a:ext cx="3914775" cy="1066800"/>
        </a:xfrm>
        <a:prstGeom prst="rect">
          <a:avLst/>
        </a:prstGeom>
      </xdr:spPr>
      <xdr:txBody>
        <a:bodyPr wrap="none" fromWordArt="1">
          <a:prstTxWarp prst="textPlain">
            <a:avLst>
              <a:gd name="adj" fmla="val 50000"/>
            </a:avLst>
          </a:prstTxWarp>
        </a:bodyPr>
        <a:lstStyle/>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ÕªÂÑÃªË ÀÉÌÃÈÉÍ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ÍÈÉÃÝÌ ÝÄÈÉÍ ÇÀÑÃÈÉÍ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2014 ÎÍÛ 9 ÑÀÐÛÍ ÒÀÍÈËÖÓÓËÃÀ</a:t>
          </a:r>
        </a:p>
      </xdr:txBody>
    </xdr:sp>
    <xdr:clientData/>
  </xdr:twoCellAnchor>
  <xdr:twoCellAnchor editAs="oneCell">
    <xdr:from>
      <xdr:col>3</xdr:col>
      <xdr:colOff>142875</xdr:colOff>
      <xdr:row>15</xdr:row>
      <xdr:rowOff>38100</xdr:rowOff>
    </xdr:from>
    <xdr:to>
      <xdr:col>7</xdr:col>
      <xdr:colOff>66675</xdr:colOff>
      <xdr:row>29</xdr:row>
      <xdr:rowOff>57150</xdr:rowOff>
    </xdr:to>
    <xdr:pic>
      <xdr:nvPicPr>
        <xdr:cNvPr id="7" name="Picture 6"/>
        <xdr:cNvPicPr>
          <a:picLocks noChangeAspect="1" noChangeArrowheads="1"/>
        </xdr:cNvPicPr>
      </xdr:nvPicPr>
      <xdr:blipFill>
        <a:blip xmlns:r="http://schemas.openxmlformats.org/officeDocument/2006/relationships" r:embed="rId1"/>
        <a:srcRect/>
        <a:stretch>
          <a:fillRect/>
        </a:stretch>
      </xdr:blipFill>
      <xdr:spPr bwMode="auto">
        <a:xfrm>
          <a:off x="1971675" y="2466975"/>
          <a:ext cx="2362200" cy="2286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21</xdr:row>
      <xdr:rowOff>0</xdr:rowOff>
    </xdr:from>
    <xdr:to>
      <xdr:col>8</xdr:col>
      <xdr:colOff>457200</xdr:colOff>
      <xdr:row>39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33" sqref="R33"/>
    </sheetView>
  </sheetViews>
  <sheetFormatPr defaultRowHeight="12.75"/>
  <cols>
    <col min="1" max="16384" width="9.140625" style="33"/>
  </cols>
  <sheetData/>
  <phoneticPr fontId="29" type="noConversion"/>
  <pageMargins left="0.94488188976377963" right="0" top="0.51181102362204722" bottom="0.15748031496062992" header="0.51181102362204722" footer="0.15748031496062992"/>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1"/>
  <sheetViews>
    <sheetView topLeftCell="A4" workbookViewId="0">
      <selection activeCell="M17" sqref="M17"/>
    </sheetView>
  </sheetViews>
  <sheetFormatPr defaultRowHeight="12"/>
  <cols>
    <col min="1" max="1" width="4.5703125" style="43" customWidth="1"/>
    <col min="2" max="2" width="3.28515625" style="43" customWidth="1"/>
    <col min="3" max="3" width="38.5703125" style="43" customWidth="1"/>
    <col min="4" max="5" width="11.140625" style="43" customWidth="1"/>
    <col min="6" max="6" width="8.28515625" style="43" customWidth="1"/>
    <col min="7" max="7" width="11.42578125" style="43" customWidth="1"/>
    <col min="8" max="8" width="11.28515625" style="43" customWidth="1"/>
    <col min="9" max="9" width="9" style="43" customWidth="1"/>
    <col min="10" max="10" width="12.85546875" style="43" customWidth="1"/>
    <col min="11" max="11" width="13.28515625" style="43" customWidth="1"/>
    <col min="12" max="12" width="10.28515625" style="43" customWidth="1"/>
    <col min="13" max="16384" width="9.140625" style="43"/>
  </cols>
  <sheetData>
    <row r="1" spans="1:16" ht="16.5" customHeight="1">
      <c r="A1" s="44"/>
      <c r="B1" s="151" t="s">
        <v>176</v>
      </c>
      <c r="C1" s="151"/>
      <c r="D1" s="151"/>
      <c r="E1" s="151"/>
      <c r="F1" s="151"/>
      <c r="G1" s="151"/>
      <c r="H1" s="151"/>
      <c r="I1" s="151"/>
    </row>
    <row r="2" spans="1:16" ht="16.5" customHeight="1">
      <c r="A2" s="49"/>
      <c r="B2" s="49"/>
      <c r="C2" s="50"/>
      <c r="D2" s="45"/>
      <c r="E2" s="45"/>
      <c r="F2" s="159" t="s">
        <v>177</v>
      </c>
      <c r="G2" s="159"/>
      <c r="H2" s="159"/>
      <c r="I2" s="159"/>
    </row>
    <row r="3" spans="1:16" ht="14.25" customHeight="1">
      <c r="A3" s="117"/>
      <c r="B3" s="117"/>
      <c r="C3" s="118"/>
      <c r="D3" s="152" t="s">
        <v>183</v>
      </c>
      <c r="E3" s="152"/>
      <c r="F3" s="152"/>
      <c r="G3" s="152" t="s">
        <v>182</v>
      </c>
      <c r="H3" s="152"/>
      <c r="I3" s="152"/>
      <c r="J3" s="51"/>
    </row>
    <row r="4" spans="1:16" ht="15.75" customHeight="1">
      <c r="A4" s="117"/>
      <c r="B4" s="117"/>
      <c r="C4" s="117"/>
      <c r="D4" s="119" t="s">
        <v>34</v>
      </c>
      <c r="E4" s="119" t="s">
        <v>6</v>
      </c>
      <c r="F4" s="119" t="s">
        <v>7</v>
      </c>
      <c r="G4" s="119" t="s">
        <v>34</v>
      </c>
      <c r="H4" s="119" t="s">
        <v>6</v>
      </c>
      <c r="I4" s="119" t="s">
        <v>7</v>
      </c>
      <c r="J4" s="51"/>
      <c r="K4" s="48"/>
    </row>
    <row r="5" spans="1:16" ht="12.75" customHeight="1">
      <c r="A5" s="120"/>
      <c r="B5" s="120"/>
      <c r="C5" s="120" t="s">
        <v>35</v>
      </c>
      <c r="D5" s="121"/>
      <c r="E5" s="121"/>
      <c r="F5" s="121"/>
      <c r="G5" s="121"/>
      <c r="H5" s="121"/>
      <c r="I5" s="121"/>
      <c r="J5" s="51"/>
      <c r="K5" s="48"/>
    </row>
    <row r="6" spans="1:16" ht="18.75" customHeight="1">
      <c r="A6" s="7">
        <v>1</v>
      </c>
      <c r="B6" s="155" t="s">
        <v>66</v>
      </c>
      <c r="C6" s="155"/>
      <c r="D6" s="52">
        <v>61066006.899999999</v>
      </c>
      <c r="E6" s="52">
        <v>57616832.100000001</v>
      </c>
      <c r="F6" s="82">
        <v>94.35172696710255</v>
      </c>
      <c r="G6" s="52">
        <f>G7+G38</f>
        <v>66102917.900000006</v>
      </c>
      <c r="H6" s="52">
        <f>H7+H38</f>
        <v>64206205.100000009</v>
      </c>
      <c r="I6" s="83">
        <f t="shared" ref="I6:I14" si="0">H6/G6*100</f>
        <v>97.130667056378158</v>
      </c>
      <c r="J6" s="15"/>
      <c r="K6" s="15"/>
      <c r="L6" s="48"/>
      <c r="M6" s="48"/>
    </row>
    <row r="7" spans="1:16" ht="18.75" customHeight="1">
      <c r="A7" s="84" t="s">
        <v>2</v>
      </c>
      <c r="B7" s="156" t="s">
        <v>37</v>
      </c>
      <c r="C7" s="156"/>
      <c r="D7" s="52">
        <v>60926983.100000001</v>
      </c>
      <c r="E7" s="52">
        <v>57402520</v>
      </c>
      <c r="F7" s="82">
        <v>94.215267323814032</v>
      </c>
      <c r="G7" s="52">
        <f>G8+G39</f>
        <v>65906592.400000006</v>
      </c>
      <c r="H7" s="52">
        <f>H8+H39</f>
        <v>63973233.500000007</v>
      </c>
      <c r="I7" s="83">
        <f t="shared" si="0"/>
        <v>97.066516672162223</v>
      </c>
      <c r="J7" s="15"/>
      <c r="K7" s="15"/>
      <c r="L7" s="48"/>
    </row>
    <row r="8" spans="1:16" ht="18.75" customHeight="1">
      <c r="A8" s="84" t="s">
        <v>3</v>
      </c>
      <c r="B8" s="156" t="s">
        <v>38</v>
      </c>
      <c r="C8" s="156"/>
      <c r="D8" s="52">
        <v>60732379.200000003</v>
      </c>
      <c r="E8" s="52">
        <v>57053486.299999997</v>
      </c>
      <c r="F8" s="82">
        <v>93.94245220019306</v>
      </c>
      <c r="G8" s="52">
        <f>SUM(G9,G18,G21,G26)</f>
        <v>65636987.000000007</v>
      </c>
      <c r="H8" s="52">
        <f>SUM(H9,H18,H21,H26)</f>
        <v>63596525.300000004</v>
      </c>
      <c r="I8" s="83">
        <f t="shared" si="0"/>
        <v>96.891292862056559</v>
      </c>
      <c r="K8" s="48"/>
      <c r="O8" s="48"/>
      <c r="P8" s="48"/>
    </row>
    <row r="9" spans="1:16" ht="18.75" customHeight="1">
      <c r="A9" s="80"/>
      <c r="B9" s="84">
        <v>1</v>
      </c>
      <c r="C9" s="85" t="s">
        <v>39</v>
      </c>
      <c r="D9" s="52">
        <v>3832754.9</v>
      </c>
      <c r="E9" s="52">
        <v>4051495.8000000003</v>
      </c>
      <c r="F9" s="82">
        <v>105.7071455312731</v>
      </c>
      <c r="G9" s="52">
        <f>G10+G17</f>
        <v>4730783.5</v>
      </c>
      <c r="H9" s="52">
        <f>H10+H17</f>
        <v>4741907.9000000004</v>
      </c>
      <c r="I9" s="83">
        <f t="shared" si="0"/>
        <v>100.235149209428</v>
      </c>
      <c r="K9" s="48"/>
      <c r="L9" s="48"/>
    </row>
    <row r="10" spans="1:16" ht="18.75" customHeight="1">
      <c r="A10" s="80"/>
      <c r="B10" s="80"/>
      <c r="C10" s="49" t="s">
        <v>40</v>
      </c>
      <c r="D10" s="83">
        <v>3832754.9</v>
      </c>
      <c r="E10" s="83">
        <v>4051495.8000000003</v>
      </c>
      <c r="F10" s="82">
        <v>105.7071455312731</v>
      </c>
      <c r="G10" s="83">
        <f>SUM(G11:G16)</f>
        <v>4730783.5</v>
      </c>
      <c r="H10" s="83">
        <f>SUM(H11:H16)</f>
        <v>4741907.9000000004</v>
      </c>
      <c r="I10" s="83">
        <f t="shared" si="0"/>
        <v>100.235149209428</v>
      </c>
      <c r="K10" s="48"/>
    </row>
    <row r="11" spans="1:16" ht="28.5" customHeight="1">
      <c r="A11" s="80"/>
      <c r="B11" s="80"/>
      <c r="C11" s="86" t="s">
        <v>69</v>
      </c>
      <c r="D11" s="83">
        <v>3618878.5</v>
      </c>
      <c r="E11" s="83">
        <v>3784555.3</v>
      </c>
      <c r="F11" s="82">
        <v>104.57812551595748</v>
      </c>
      <c r="G11" s="83">
        <f>'tovlorson tosov'!D13</f>
        <v>4475405.8</v>
      </c>
      <c r="H11" s="83">
        <f>'tovlorson tosov'!E13</f>
        <v>4264709.5</v>
      </c>
      <c r="I11" s="83">
        <f t="shared" si="0"/>
        <v>95.29212971033823</v>
      </c>
      <c r="K11" s="48"/>
    </row>
    <row r="12" spans="1:16" ht="21.75" customHeight="1">
      <c r="A12" s="80"/>
      <c r="B12" s="80"/>
      <c r="C12" s="87" t="s">
        <v>145</v>
      </c>
      <c r="D12" s="83">
        <v>76367.399999999994</v>
      </c>
      <c r="E12" s="83">
        <v>108956</v>
      </c>
      <c r="F12" s="82">
        <v>142.67344442785796</v>
      </c>
      <c r="G12" s="83">
        <f>'tovlorson tosov'!D10</f>
        <v>125917</v>
      </c>
      <c r="H12" s="83">
        <f>'tovlorson tosov'!E10</f>
        <v>314534.5</v>
      </c>
      <c r="I12" s="83">
        <f t="shared" si="0"/>
        <v>249.79510312348609</v>
      </c>
    </row>
    <row r="13" spans="1:16" ht="21.75" customHeight="1">
      <c r="A13" s="80"/>
      <c r="B13" s="80"/>
      <c r="C13" s="87" t="s">
        <v>146</v>
      </c>
      <c r="D13" s="83">
        <v>0</v>
      </c>
      <c r="E13" s="83">
        <v>705.7</v>
      </c>
      <c r="F13" s="82" t="e">
        <v>#DIV/0!</v>
      </c>
      <c r="G13" s="83">
        <f>'tovlorson tosov'!D9</f>
        <v>0</v>
      </c>
      <c r="H13" s="83">
        <f>'tovlorson tosov'!E9</f>
        <v>293.89999999999998</v>
      </c>
      <c r="I13" s="83" t="e">
        <f t="shared" si="0"/>
        <v>#DIV/0!</v>
      </c>
    </row>
    <row r="14" spans="1:16" ht="42" customHeight="1">
      <c r="A14" s="80"/>
      <c r="B14" s="80"/>
      <c r="C14" s="86" t="s">
        <v>144</v>
      </c>
      <c r="D14" s="83">
        <v>12606.6</v>
      </c>
      <c r="E14" s="83">
        <v>10172.1</v>
      </c>
      <c r="F14" s="82">
        <v>80.688686878301837</v>
      </c>
      <c r="G14" s="83">
        <f>'tovlorson tosov'!D11</f>
        <v>15381</v>
      </c>
      <c r="H14" s="83">
        <f>'tovlorson tosov'!E11</f>
        <v>12127.2</v>
      </c>
      <c r="I14" s="83">
        <f t="shared" si="0"/>
        <v>78.845328652233277</v>
      </c>
    </row>
    <row r="15" spans="1:16" ht="12.75" customHeight="1">
      <c r="A15" s="80"/>
      <c r="B15" s="80"/>
      <c r="C15" s="87" t="s">
        <v>147</v>
      </c>
      <c r="D15" s="83"/>
      <c r="E15" s="83"/>
      <c r="F15" s="82"/>
      <c r="G15" s="83"/>
      <c r="H15" s="83"/>
      <c r="I15" s="83"/>
    </row>
    <row r="16" spans="1:16" ht="12.75" customHeight="1">
      <c r="A16" s="80"/>
      <c r="B16" s="80"/>
      <c r="C16" s="87" t="s">
        <v>148</v>
      </c>
      <c r="D16" s="82">
        <v>124902.39999999999</v>
      </c>
      <c r="E16" s="82">
        <v>147106.70000000001</v>
      </c>
      <c r="F16" s="82">
        <v>117.77732053187131</v>
      </c>
      <c r="G16" s="83">
        <f>'tovlorson tosov'!D12</f>
        <v>114079.7</v>
      </c>
      <c r="H16" s="83">
        <f>'tovlorson tosov'!E12</f>
        <v>150242.79999999999</v>
      </c>
      <c r="I16" s="83">
        <f>H16/G16*100</f>
        <v>131.69985545193404</v>
      </c>
    </row>
    <row r="17" spans="1:9" ht="25.5" customHeight="1">
      <c r="A17" s="80"/>
      <c r="B17" s="80"/>
      <c r="C17" s="88" t="s">
        <v>73</v>
      </c>
      <c r="D17" s="82"/>
      <c r="E17" s="82"/>
      <c r="F17" s="82"/>
      <c r="G17" s="83"/>
      <c r="H17" s="83"/>
      <c r="I17" s="83"/>
    </row>
    <row r="18" spans="1:9" ht="17.25" customHeight="1">
      <c r="A18" s="80"/>
      <c r="B18" s="84">
        <v>2</v>
      </c>
      <c r="C18" s="89" t="s">
        <v>41</v>
      </c>
      <c r="D18" s="52">
        <v>91537.3</v>
      </c>
      <c r="E18" s="52">
        <v>168182.5</v>
      </c>
      <c r="F18" s="82">
        <v>183.73111289059213</v>
      </c>
      <c r="G18" s="83">
        <f>G19+G20</f>
        <v>227898.69999999998</v>
      </c>
      <c r="H18" s="83">
        <f>H19+H20</f>
        <v>240110.7</v>
      </c>
      <c r="I18" s="83">
        <f t="shared" ref="I18:I31" si="1">H18/G18*100</f>
        <v>105.35852113241542</v>
      </c>
    </row>
    <row r="19" spans="1:9" ht="16.5" customHeight="1">
      <c r="A19" s="80"/>
      <c r="B19" s="80"/>
      <c r="C19" s="87" t="s">
        <v>42</v>
      </c>
      <c r="D19" s="83">
        <v>83898.1</v>
      </c>
      <c r="E19" s="83">
        <v>162169.20000000001</v>
      </c>
      <c r="F19" s="82">
        <v>193.29305431231458</v>
      </c>
      <c r="G19" s="83">
        <f>'tovlorson tosov'!D14</f>
        <v>219512.3</v>
      </c>
      <c r="H19" s="83">
        <f>'tovlorson tosov'!E14</f>
        <v>233329</v>
      </c>
      <c r="I19" s="83">
        <f t="shared" si="1"/>
        <v>106.29427143718142</v>
      </c>
    </row>
    <row r="20" spans="1:9" ht="16.5" customHeight="1">
      <c r="A20" s="80"/>
      <c r="B20" s="80"/>
      <c r="C20" s="87" t="s">
        <v>43</v>
      </c>
      <c r="D20" s="83">
        <v>7639.2</v>
      </c>
      <c r="E20" s="83">
        <v>6013.3</v>
      </c>
      <c r="F20" s="82">
        <v>78.716357733794112</v>
      </c>
      <c r="G20" s="83">
        <f>'tovlorson tosov'!D15</f>
        <v>8386.4</v>
      </c>
      <c r="H20" s="83">
        <f>'tovlorson tosov'!E15</f>
        <v>6781.7</v>
      </c>
      <c r="I20" s="83">
        <f t="shared" si="1"/>
        <v>80.865448821902135</v>
      </c>
    </row>
    <row r="21" spans="1:9" ht="17.25" customHeight="1">
      <c r="A21" s="80"/>
      <c r="B21" s="84">
        <v>3</v>
      </c>
      <c r="C21" s="89" t="s">
        <v>86</v>
      </c>
      <c r="D21" s="52">
        <v>55447525.100000001</v>
      </c>
      <c r="E21" s="52">
        <v>51320309</v>
      </c>
      <c r="F21" s="82">
        <v>92.556536847124306</v>
      </c>
      <c r="G21" s="52">
        <f>G23+G24+G25</f>
        <v>59153409.400000006</v>
      </c>
      <c r="H21" s="52">
        <f>H23+H24+H25</f>
        <v>57028630.900000006</v>
      </c>
      <c r="I21" s="83">
        <f t="shared" si="1"/>
        <v>96.408020228162869</v>
      </c>
    </row>
    <row r="22" spans="1:9" ht="17.25" customHeight="1">
      <c r="A22" s="80"/>
      <c r="B22" s="84"/>
      <c r="C22" s="89" t="s">
        <v>122</v>
      </c>
      <c r="D22" s="82"/>
      <c r="E22" s="82"/>
      <c r="F22" s="82" t="e">
        <v>#DIV/0!</v>
      </c>
      <c r="G22" s="90"/>
      <c r="H22" s="90"/>
      <c r="I22" s="83" t="e">
        <f t="shared" si="1"/>
        <v>#DIV/0!</v>
      </c>
    </row>
    <row r="23" spans="1:9" ht="17.25" customHeight="1">
      <c r="A23" s="80"/>
      <c r="B23" s="80"/>
      <c r="C23" s="87" t="s">
        <v>123</v>
      </c>
      <c r="D23" s="82">
        <v>15217400</v>
      </c>
      <c r="E23" s="82">
        <v>13738600</v>
      </c>
      <c r="F23" s="82">
        <v>90.282176981613148</v>
      </c>
      <c r="G23" s="90">
        <v>12695117.199999999</v>
      </c>
      <c r="H23" s="90">
        <v>12695117.199999999</v>
      </c>
      <c r="I23" s="83">
        <f t="shared" si="1"/>
        <v>100</v>
      </c>
    </row>
    <row r="24" spans="1:9" ht="25.5" customHeight="1">
      <c r="A24" s="80"/>
      <c r="B24" s="80"/>
      <c r="C24" s="88" t="s">
        <v>191</v>
      </c>
      <c r="D24" s="82">
        <v>33337525.100000001</v>
      </c>
      <c r="E24" s="82">
        <v>33337525.100000001</v>
      </c>
      <c r="F24" s="82">
        <v>100</v>
      </c>
      <c r="G24" s="90">
        <v>9009965</v>
      </c>
      <c r="H24" s="90">
        <v>6885186.5</v>
      </c>
      <c r="I24" s="83">
        <f>H24/G24*100</f>
        <v>76.417461111114193</v>
      </c>
    </row>
    <row r="25" spans="1:9" ht="17.25" customHeight="1">
      <c r="A25" s="80"/>
      <c r="B25" s="80"/>
      <c r="C25" s="87" t="s">
        <v>179</v>
      </c>
      <c r="D25" s="82">
        <v>6892600</v>
      </c>
      <c r="E25" s="82">
        <v>4244183.9000000004</v>
      </c>
      <c r="F25" s="82">
        <v>61.575949569103102</v>
      </c>
      <c r="G25" s="90">
        <v>37448327.200000003</v>
      </c>
      <c r="H25" s="90">
        <v>37448327.200000003</v>
      </c>
      <c r="I25" s="83">
        <f>H25/G25*100</f>
        <v>100</v>
      </c>
    </row>
    <row r="26" spans="1:9" ht="17.25" customHeight="1">
      <c r="A26" s="80"/>
      <c r="B26" s="84">
        <v>4</v>
      </c>
      <c r="C26" s="89" t="s">
        <v>44</v>
      </c>
      <c r="D26" s="52">
        <v>1360561.9</v>
      </c>
      <c r="E26" s="52">
        <v>1513499</v>
      </c>
      <c r="F26" s="82">
        <v>111.24073075984269</v>
      </c>
      <c r="G26" s="52">
        <f>SUM(G27:G38)</f>
        <v>1524895.4</v>
      </c>
      <c r="H26" s="52">
        <f>SUM(H27:H38)</f>
        <v>1585875.8000000003</v>
      </c>
      <c r="I26" s="83">
        <f t="shared" si="1"/>
        <v>103.99898904541259</v>
      </c>
    </row>
    <row r="27" spans="1:9" ht="17.25" customHeight="1">
      <c r="A27" s="80"/>
      <c r="B27" s="80"/>
      <c r="C27" s="87" t="s">
        <v>45</v>
      </c>
      <c r="D27" s="83">
        <v>179131.6</v>
      </c>
      <c r="E27" s="83">
        <v>220934.7</v>
      </c>
      <c r="F27" s="82">
        <v>123.33653023810427</v>
      </c>
      <c r="G27" s="83">
        <f>'tovlorson tosov'!D16</f>
        <v>237245</v>
      </c>
      <c r="H27" s="83">
        <f>'tovlorson tosov'!E16</f>
        <v>209128.4</v>
      </c>
      <c r="I27" s="83">
        <f t="shared" si="1"/>
        <v>88.148707032814173</v>
      </c>
    </row>
    <row r="28" spans="1:9" ht="17.25" customHeight="1">
      <c r="A28" s="80"/>
      <c r="B28" s="80"/>
      <c r="C28" s="87" t="s">
        <v>46</v>
      </c>
      <c r="D28" s="83">
        <v>0</v>
      </c>
      <c r="E28" s="83">
        <v>0</v>
      </c>
      <c r="F28" s="82" t="e">
        <v>#DIV/0!</v>
      </c>
      <c r="G28" s="83">
        <f>'tovlorson tosov'!D17:D17</f>
        <v>0</v>
      </c>
      <c r="H28" s="83">
        <f>'tovlorson tosov'!E17:E17</f>
        <v>0</v>
      </c>
      <c r="I28" s="83" t="e">
        <f t="shared" si="1"/>
        <v>#DIV/0!</v>
      </c>
    </row>
    <row r="29" spans="1:9" ht="27" customHeight="1">
      <c r="A29" s="80"/>
      <c r="B29" s="80"/>
      <c r="C29" s="88" t="s">
        <v>47</v>
      </c>
      <c r="D29" s="83">
        <v>357470.7</v>
      </c>
      <c r="E29" s="83">
        <v>383975.2</v>
      </c>
      <c r="F29" s="82">
        <v>107.41445382796408</v>
      </c>
      <c r="G29" s="83">
        <f>'tovlorson tosov'!D31</f>
        <v>386003.4</v>
      </c>
      <c r="H29" s="83">
        <f>'tovlorson tosov'!E31</f>
        <v>426024.6</v>
      </c>
      <c r="I29" s="83">
        <f t="shared" si="1"/>
        <v>110.36809520330648</v>
      </c>
    </row>
    <row r="30" spans="1:9" ht="18.75" customHeight="1">
      <c r="A30" s="80"/>
      <c r="B30" s="80"/>
      <c r="C30" s="87" t="s">
        <v>48</v>
      </c>
      <c r="D30" s="83">
        <v>193216.5</v>
      </c>
      <c r="E30" s="83">
        <v>132139.9</v>
      </c>
      <c r="F30" s="82">
        <v>68.389552652076816</v>
      </c>
      <c r="G30" s="83">
        <f>'tovlorson tosov'!D18</f>
        <v>199234.6</v>
      </c>
      <c r="H30" s="83">
        <f>'tovlorson tosov'!E18</f>
        <v>156257.9</v>
      </c>
      <c r="I30" s="83">
        <f t="shared" si="1"/>
        <v>78.429098158653161</v>
      </c>
    </row>
    <row r="31" spans="1:9" ht="32.25" customHeight="1">
      <c r="A31" s="80"/>
      <c r="B31" s="80"/>
      <c r="C31" s="88" t="s">
        <v>49</v>
      </c>
      <c r="D31" s="83">
        <v>406905.3</v>
      </c>
      <c r="E31" s="83">
        <v>511853</v>
      </c>
      <c r="F31" s="82">
        <v>125.79167683488026</v>
      </c>
      <c r="G31" s="83">
        <f>'tovlorson tosov'!D19</f>
        <v>441336</v>
      </c>
      <c r="H31" s="83">
        <f>'tovlorson tosov'!E19</f>
        <v>484488.9</v>
      </c>
      <c r="I31" s="83">
        <f t="shared" si="1"/>
        <v>109.77778835173201</v>
      </c>
    </row>
    <row r="32" spans="1:9" ht="36.75" customHeight="1">
      <c r="A32" s="80"/>
      <c r="B32" s="80"/>
      <c r="C32" s="81" t="s">
        <v>50</v>
      </c>
      <c r="D32" s="83">
        <v>1084.5</v>
      </c>
      <c r="E32" s="83">
        <v>779</v>
      </c>
      <c r="F32" s="82">
        <v>71.830336560627018</v>
      </c>
      <c r="G32" s="83">
        <f>'tovlorson tosov'!D20</f>
        <v>1726.9</v>
      </c>
      <c r="H32" s="83">
        <f>'tovlorson tosov'!E20</f>
        <v>1631</v>
      </c>
      <c r="I32" s="83">
        <f>H32/G32*100</f>
        <v>94.446696392379408</v>
      </c>
    </row>
    <row r="33" spans="1:15" ht="12.75" customHeight="1">
      <c r="A33" s="80"/>
      <c r="B33" s="80"/>
      <c r="C33" s="88" t="s">
        <v>51</v>
      </c>
      <c r="D33" s="83">
        <v>10086.700000000001</v>
      </c>
      <c r="E33" s="83">
        <v>5317.9</v>
      </c>
      <c r="F33" s="82">
        <v>52.721901117312889</v>
      </c>
      <c r="G33" s="83">
        <f>'tovlorson tosov'!D21</f>
        <v>15068.9</v>
      </c>
      <c r="H33" s="83">
        <f>'tovlorson tosov'!E21</f>
        <v>7733.8</v>
      </c>
      <c r="I33" s="83">
        <f>H33/G33*100</f>
        <v>51.32292337197805</v>
      </c>
    </row>
    <row r="34" spans="1:15" ht="24">
      <c r="A34" s="80"/>
      <c r="B34" s="80"/>
      <c r="C34" s="88" t="s">
        <v>72</v>
      </c>
      <c r="D34" s="83">
        <v>42525.9</v>
      </c>
      <c r="E34" s="83">
        <v>28141.599999999999</v>
      </c>
      <c r="F34" s="82">
        <v>66.175201465459864</v>
      </c>
      <c r="G34" s="83">
        <f>'tovlorson tosov'!D22</f>
        <v>12225.6</v>
      </c>
      <c r="H34" s="83">
        <f>'tovlorson tosov'!E22</f>
        <v>53501</v>
      </c>
      <c r="I34" s="83">
        <f>H34/G34*100</f>
        <v>437.61451380709326</v>
      </c>
    </row>
    <row r="35" spans="1:15" ht="12.75" customHeight="1">
      <c r="A35" s="80"/>
      <c r="B35" s="80"/>
      <c r="C35" s="87" t="s">
        <v>52</v>
      </c>
      <c r="D35" s="83"/>
      <c r="E35" s="83"/>
      <c r="F35" s="82"/>
      <c r="G35" s="83"/>
      <c r="H35" s="83"/>
      <c r="I35" s="83"/>
    </row>
    <row r="36" spans="1:15" ht="30" customHeight="1">
      <c r="A36" s="80"/>
      <c r="B36" s="80"/>
      <c r="C36" s="88" t="s">
        <v>53</v>
      </c>
      <c r="D36" s="83">
        <v>27573.9</v>
      </c>
      <c r="E36" s="83">
        <v>12994.4</v>
      </c>
      <c r="F36" s="82">
        <v>47.125723963603264</v>
      </c>
      <c r="G36" s="83">
        <f>'tovlorson tosov'!D23</f>
        <v>32639.5</v>
      </c>
      <c r="H36" s="83">
        <f>'tovlorson tosov'!E23</f>
        <v>13549.3</v>
      </c>
      <c r="I36" s="83">
        <f t="shared" ref="I36:I43" si="2">H36/G36*100</f>
        <v>41.511971690742811</v>
      </c>
    </row>
    <row r="37" spans="1:15" ht="15" customHeight="1">
      <c r="A37" s="80"/>
      <c r="B37" s="80"/>
      <c r="C37" s="87" t="s">
        <v>0</v>
      </c>
      <c r="D37" s="83">
        <v>3543</v>
      </c>
      <c r="E37" s="83">
        <v>3051.2</v>
      </c>
      <c r="F37" s="82">
        <v>86.119108100479806</v>
      </c>
      <c r="G37" s="83">
        <f>'tovlorson tosov'!D24</f>
        <v>3090</v>
      </c>
      <c r="H37" s="83">
        <f>'tovlorson tosov'!E24</f>
        <v>589.29999999999995</v>
      </c>
      <c r="I37" s="83">
        <f t="shared" si="2"/>
        <v>19.071197411003237</v>
      </c>
    </row>
    <row r="38" spans="1:15" ht="15" customHeight="1">
      <c r="A38" s="80"/>
      <c r="B38" s="80"/>
      <c r="C38" s="87" t="s">
        <v>1</v>
      </c>
      <c r="D38" s="83">
        <v>139023.79999999999</v>
      </c>
      <c r="E38" s="83">
        <v>214312.1</v>
      </c>
      <c r="F38" s="82"/>
      <c r="G38" s="83">
        <f>'tovlorson tosov'!D25</f>
        <v>196325.5</v>
      </c>
      <c r="H38" s="83">
        <f>'tovlorson tosov'!E25</f>
        <v>232971.6</v>
      </c>
      <c r="I38" s="83">
        <f t="shared" si="2"/>
        <v>118.66599091814361</v>
      </c>
    </row>
    <row r="39" spans="1:15" ht="15" customHeight="1">
      <c r="A39" s="84" t="s">
        <v>4</v>
      </c>
      <c r="B39" s="157" t="s">
        <v>54</v>
      </c>
      <c r="C39" s="157"/>
      <c r="D39" s="52">
        <v>194603.9</v>
      </c>
      <c r="E39" s="52">
        <v>349033.69999999995</v>
      </c>
      <c r="F39" s="82">
        <v>179.35596357524179</v>
      </c>
      <c r="G39" s="52">
        <f>SUM(G40:G42)</f>
        <v>269605.40000000002</v>
      </c>
      <c r="H39" s="52">
        <f>SUM(H40:H42)</f>
        <v>376708.2</v>
      </c>
      <c r="I39" s="83">
        <f t="shared" si="2"/>
        <v>139.72576216945208</v>
      </c>
      <c r="O39" s="48"/>
    </row>
    <row r="40" spans="1:15" ht="15" customHeight="1">
      <c r="A40" s="80"/>
      <c r="B40" s="80"/>
      <c r="C40" s="87" t="s">
        <v>55</v>
      </c>
      <c r="D40" s="83">
        <v>0</v>
      </c>
      <c r="E40" s="83">
        <v>0</v>
      </c>
      <c r="F40" s="82" t="e">
        <v>#DIV/0!</v>
      </c>
      <c r="G40" s="91"/>
      <c r="H40" s="91"/>
      <c r="I40" s="83" t="e">
        <f t="shared" si="2"/>
        <v>#DIV/0!</v>
      </c>
      <c r="O40" s="48"/>
    </row>
    <row r="41" spans="1:15" ht="15" customHeight="1">
      <c r="A41" s="80"/>
      <c r="B41" s="80"/>
      <c r="C41" s="87" t="s">
        <v>56</v>
      </c>
      <c r="D41" s="83">
        <v>180608.9</v>
      </c>
      <c r="E41" s="83">
        <v>329744.09999999998</v>
      </c>
      <c r="F41" s="82">
        <v>182.57356088210491</v>
      </c>
      <c r="G41" s="83">
        <f>'tovlorson tosov'!D27</f>
        <v>266605.40000000002</v>
      </c>
      <c r="H41" s="83">
        <f>'tovlorson tosov'!E27</f>
        <v>287690.5</v>
      </c>
      <c r="I41" s="83">
        <f t="shared" si="2"/>
        <v>107.90872953060963</v>
      </c>
    </row>
    <row r="42" spans="1:15" ht="15" customHeight="1">
      <c r="A42" s="80"/>
      <c r="B42" s="80"/>
      <c r="C42" s="87" t="s">
        <v>57</v>
      </c>
      <c r="D42" s="83">
        <v>13995</v>
      </c>
      <c r="E42" s="83">
        <v>19289.599999999999</v>
      </c>
      <c r="F42" s="82">
        <v>137.83208288674527</v>
      </c>
      <c r="G42" s="83">
        <f>'tovlorson tosov'!D28</f>
        <v>3000</v>
      </c>
      <c r="H42" s="83">
        <f>'tovlorson tosov'!E28</f>
        <v>89017.7</v>
      </c>
      <c r="I42" s="83">
        <f t="shared" si="2"/>
        <v>2967.2566666666667</v>
      </c>
    </row>
    <row r="43" spans="1:15" ht="15" customHeight="1">
      <c r="A43" s="84" t="s">
        <v>5</v>
      </c>
      <c r="B43" s="89" t="s">
        <v>58</v>
      </c>
      <c r="C43" s="84"/>
      <c r="D43" s="82">
        <v>16600.3</v>
      </c>
      <c r="E43" s="82">
        <v>24285.200000000001</v>
      </c>
      <c r="F43" s="82">
        <v>146.29374167936726</v>
      </c>
      <c r="G43" s="83">
        <f>'tovlorson tosov'!D29</f>
        <v>38750</v>
      </c>
      <c r="H43" s="83">
        <f>'tovlorson tosov'!E29</f>
        <v>26424.7</v>
      </c>
      <c r="I43" s="83">
        <f t="shared" si="2"/>
        <v>68.192774193548388</v>
      </c>
    </row>
    <row r="44" spans="1:15" ht="10.5" customHeight="1">
      <c r="A44" s="84"/>
      <c r="B44" s="154" t="s">
        <v>65</v>
      </c>
      <c r="C44" s="154"/>
      <c r="D44" s="82"/>
      <c r="E44" s="82"/>
      <c r="F44" s="82" t="e">
        <v>#DIV/0!</v>
      </c>
      <c r="G44" s="83"/>
      <c r="H44" s="83"/>
      <c r="I44" s="83" t="e">
        <f>H44/G44*100</f>
        <v>#DIV/0!</v>
      </c>
    </row>
    <row r="45" spans="1:15" ht="12.75" customHeight="1">
      <c r="A45" s="84"/>
      <c r="B45" s="80">
        <v>1</v>
      </c>
      <c r="C45" s="87" t="s">
        <v>59</v>
      </c>
      <c r="D45" s="11">
        <v>26265547.800000001</v>
      </c>
      <c r="E45" s="11">
        <v>25725109</v>
      </c>
      <c r="F45" s="83">
        <v>97.158768221144044</v>
      </c>
      <c r="G45" s="3">
        <v>28385199</v>
      </c>
      <c r="H45" s="3">
        <v>27489677.800000001</v>
      </c>
      <c r="I45" s="83">
        <f>H45/G45*100</f>
        <v>96.845112130445159</v>
      </c>
    </row>
    <row r="46" spans="1:15" ht="13.5" customHeight="1">
      <c r="A46" s="49"/>
      <c r="B46" s="81">
        <v>2</v>
      </c>
      <c r="C46" s="88" t="s">
        <v>60</v>
      </c>
      <c r="D46" s="15">
        <v>2362360.4</v>
      </c>
      <c r="E46" s="15">
        <v>2339457.4</v>
      </c>
      <c r="F46" s="83">
        <v>96.116575740282201</v>
      </c>
      <c r="G46" s="15">
        <v>2554668</v>
      </c>
      <c r="H46" s="15">
        <v>2474071</v>
      </c>
      <c r="I46" s="83">
        <f t="shared" ref="I46:I55" si="3">H46/G46*100</f>
        <v>96.845108640339959</v>
      </c>
    </row>
    <row r="47" spans="1:15" ht="15.75" customHeight="1">
      <c r="A47" s="49"/>
      <c r="B47" s="81">
        <v>3</v>
      </c>
      <c r="C47" s="88" t="s">
        <v>61</v>
      </c>
      <c r="D47" s="15">
        <v>525765.5</v>
      </c>
      <c r="E47" s="15">
        <v>480223.8</v>
      </c>
      <c r="F47" s="83">
        <v>92.221255256265124</v>
      </c>
      <c r="G47" s="13">
        <v>578009.30000000005</v>
      </c>
      <c r="H47" s="15">
        <v>539833.59999999998</v>
      </c>
      <c r="I47" s="83">
        <f t="shared" si="3"/>
        <v>93.395313881627843</v>
      </c>
    </row>
    <row r="48" spans="1:15" ht="13.5" customHeight="1">
      <c r="A48" s="49"/>
      <c r="B48" s="81">
        <v>4</v>
      </c>
      <c r="C48" s="88" t="s">
        <v>62</v>
      </c>
      <c r="D48" s="15">
        <v>10733972.5</v>
      </c>
      <c r="E48" s="15">
        <v>9336987.0999999996</v>
      </c>
      <c r="F48" s="83">
        <v>79.045397430699367</v>
      </c>
      <c r="G48" s="13">
        <v>11318720.699999999</v>
      </c>
      <c r="H48" s="13">
        <v>9407606.6999999993</v>
      </c>
      <c r="I48" s="83">
        <f t="shared" si="3"/>
        <v>83.115459329250868</v>
      </c>
    </row>
    <row r="49" spans="1:14" ht="12" hidden="1" customHeight="1">
      <c r="A49" s="49"/>
      <c r="B49" s="81">
        <v>6</v>
      </c>
      <c r="C49" s="88" t="s">
        <v>63</v>
      </c>
      <c r="D49" s="92"/>
      <c r="E49" s="92"/>
      <c r="F49" s="83" t="e">
        <v>#DIV/0!</v>
      </c>
      <c r="G49" s="92"/>
      <c r="H49" s="92"/>
      <c r="I49" s="83" t="e">
        <f t="shared" si="3"/>
        <v>#DIV/0!</v>
      </c>
    </row>
    <row r="50" spans="1:14" ht="12.75" customHeight="1">
      <c r="A50" s="49"/>
      <c r="B50" s="81">
        <v>7</v>
      </c>
      <c r="C50" s="88" t="s">
        <v>125</v>
      </c>
      <c r="D50" s="15">
        <v>13067887.199999999</v>
      </c>
      <c r="E50" s="15">
        <v>10822033.5</v>
      </c>
      <c r="F50" s="83">
        <v>81.611071655218893</v>
      </c>
      <c r="G50" s="3">
        <v>13124266.4</v>
      </c>
      <c r="H50" s="3">
        <v>11667923.300000001</v>
      </c>
      <c r="I50" s="83">
        <f t="shared" si="3"/>
        <v>88.903432347273906</v>
      </c>
    </row>
    <row r="51" spans="1:14" ht="14.25" customHeight="1">
      <c r="A51" s="49"/>
      <c r="B51" s="81">
        <v>8</v>
      </c>
      <c r="C51" s="88" t="s">
        <v>67</v>
      </c>
      <c r="D51" s="15">
        <v>5869418.5</v>
      </c>
      <c r="E51" s="15">
        <v>1761897.7</v>
      </c>
      <c r="F51" s="83">
        <v>22.796733264888406</v>
      </c>
      <c r="G51" s="3">
        <v>12106752.6</v>
      </c>
      <c r="H51" s="3">
        <v>9184249.9000000004</v>
      </c>
      <c r="I51" s="83">
        <f t="shared" si="3"/>
        <v>75.860556529419796</v>
      </c>
    </row>
    <row r="52" spans="1:14" ht="19.5" hidden="1" customHeight="1" thickBot="1">
      <c r="A52" s="54"/>
      <c r="B52" s="46"/>
      <c r="C52" s="47" t="s">
        <v>64</v>
      </c>
      <c r="D52" s="55">
        <v>1441858.9</v>
      </c>
      <c r="E52" s="55">
        <v>1078437.6000000001</v>
      </c>
      <c r="F52" s="83">
        <v>74.794946995160217</v>
      </c>
      <c r="G52" s="65"/>
      <c r="H52" s="65"/>
      <c r="I52" s="79" t="e">
        <f t="shared" si="3"/>
        <v>#DIV/0!</v>
      </c>
      <c r="K52" s="51"/>
      <c r="N52" s="48"/>
    </row>
    <row r="53" spans="1:14" hidden="1">
      <c r="A53" s="49"/>
      <c r="B53" s="49"/>
      <c r="C53" s="56" t="s">
        <v>89</v>
      </c>
      <c r="D53" s="53"/>
      <c r="E53" s="57">
        <v>8923.7000000000007</v>
      </c>
      <c r="F53" s="83" t="e">
        <v>#DIV/0!</v>
      </c>
      <c r="G53" s="16"/>
      <c r="H53" s="13"/>
      <c r="I53" s="72" t="e">
        <f t="shared" si="3"/>
        <v>#DIV/0!</v>
      </c>
    </row>
    <row r="54" spans="1:14" hidden="1">
      <c r="A54" s="49"/>
      <c r="B54" s="49"/>
      <c r="C54" s="56" t="s">
        <v>90</v>
      </c>
      <c r="D54" s="53"/>
      <c r="E54" s="93">
        <v>19298.5</v>
      </c>
      <c r="F54" s="83" t="e">
        <v>#DIV/0!</v>
      </c>
      <c r="G54" s="94"/>
      <c r="H54" s="15"/>
      <c r="I54" s="95" t="e">
        <f t="shared" si="3"/>
        <v>#DIV/0!</v>
      </c>
    </row>
    <row r="55" spans="1:14" ht="12.75" thickBot="1">
      <c r="A55" s="98"/>
      <c r="B55" s="98"/>
      <c r="C55" s="98"/>
      <c r="D55" s="99">
        <f>SUM(D45:D54)</f>
        <v>60266810.800000004</v>
      </c>
      <c r="E55" s="99">
        <f>SUM(E45:E54)</f>
        <v>51572368.300000004</v>
      </c>
      <c r="F55" s="83">
        <v>82.032248859915342</v>
      </c>
      <c r="G55" s="99">
        <f>SUM(G45:G54)</f>
        <v>68067616</v>
      </c>
      <c r="H55" s="99">
        <f>SUM(H45:H54)</f>
        <v>60763362.300000004</v>
      </c>
      <c r="I55" s="100">
        <f t="shared" si="3"/>
        <v>89.269120722547427</v>
      </c>
    </row>
    <row r="56" spans="1:14" ht="13.5" customHeight="1">
      <c r="D56" s="158"/>
      <c r="E56" s="158"/>
      <c r="F56" s="158"/>
      <c r="G56" s="158"/>
      <c r="H56" s="158"/>
      <c r="I56" s="158"/>
    </row>
    <row r="58" spans="1:14" ht="23.25" hidden="1" customHeight="1">
      <c r="C58" s="58" t="s">
        <v>70</v>
      </c>
    </row>
    <row r="59" spans="1:14" ht="57" hidden="1" customHeight="1">
      <c r="C59" s="153" t="s">
        <v>155</v>
      </c>
      <c r="D59" s="153"/>
      <c r="E59" s="153"/>
      <c r="F59" s="153"/>
      <c r="G59" s="153"/>
      <c r="H59" s="153"/>
      <c r="I59" s="153"/>
    </row>
    <row r="60" spans="1:14" ht="137.25" hidden="1" customHeight="1">
      <c r="C60" s="153"/>
      <c r="D60" s="153"/>
      <c r="E60" s="153"/>
      <c r="F60" s="153"/>
      <c r="G60" s="153"/>
      <c r="H60" s="153"/>
      <c r="I60" s="153"/>
      <c r="J60" s="59"/>
      <c r="K60" s="59"/>
    </row>
    <row r="61" spans="1:14" ht="127.5" hidden="1" customHeight="1">
      <c r="C61" s="153" t="s">
        <v>156</v>
      </c>
      <c r="D61" s="153"/>
      <c r="E61" s="153"/>
      <c r="F61" s="153"/>
      <c r="G61" s="153"/>
      <c r="H61" s="153"/>
      <c r="I61" s="153"/>
      <c r="J61" s="59"/>
      <c r="K61" s="59"/>
    </row>
    <row r="62" spans="1:14" ht="81.75" hidden="1" customHeight="1">
      <c r="C62" s="153"/>
      <c r="D62" s="153"/>
      <c r="E62" s="153"/>
      <c r="F62" s="153"/>
      <c r="G62" s="153"/>
      <c r="H62" s="153"/>
      <c r="I62" s="153"/>
      <c r="J62" s="60"/>
    </row>
    <row r="63" spans="1:14" ht="27" hidden="1" customHeight="1">
      <c r="C63" s="61" t="s">
        <v>71</v>
      </c>
      <c r="D63" s="34"/>
      <c r="E63" s="34"/>
      <c r="F63" s="34"/>
      <c r="G63" s="34"/>
      <c r="H63" s="34"/>
      <c r="I63" s="34"/>
      <c r="J63" s="60"/>
    </row>
    <row r="64" spans="1:14" ht="50.25" hidden="1" customHeight="1">
      <c r="C64" s="153" t="s">
        <v>157</v>
      </c>
      <c r="D64" s="153"/>
      <c r="E64" s="153"/>
      <c r="F64" s="153"/>
      <c r="G64" s="153"/>
      <c r="H64" s="153"/>
      <c r="I64" s="153"/>
      <c r="J64" s="60"/>
    </row>
    <row r="65" spans="3:9" s="62" customFormat="1" ht="63.75" hidden="1" customHeight="1">
      <c r="C65" s="153"/>
      <c r="D65" s="153"/>
      <c r="E65" s="153"/>
      <c r="F65" s="153"/>
      <c r="G65" s="153"/>
      <c r="H65" s="153"/>
      <c r="I65" s="153"/>
    </row>
    <row r="66" spans="3:9" ht="27" hidden="1" customHeight="1">
      <c r="C66" s="153"/>
      <c r="D66" s="153"/>
      <c r="E66" s="153"/>
      <c r="F66" s="153"/>
      <c r="G66" s="153"/>
      <c r="H66" s="153"/>
      <c r="I66" s="153"/>
    </row>
    <row r="67" spans="3:9" ht="28.5" hidden="1" customHeight="1">
      <c r="C67" s="160" t="s">
        <v>74</v>
      </c>
      <c r="D67" s="160"/>
      <c r="E67" s="160"/>
      <c r="F67" s="160"/>
      <c r="G67" s="160"/>
      <c r="H67" s="160"/>
      <c r="I67" s="160"/>
    </row>
    <row r="68" spans="3:9" ht="46.5" hidden="1" customHeight="1">
      <c r="C68" s="153" t="s">
        <v>158</v>
      </c>
      <c r="D68" s="153"/>
      <c r="E68" s="153"/>
      <c r="F68" s="153"/>
      <c r="G68" s="153"/>
      <c r="H68" s="153"/>
      <c r="I68" s="153"/>
    </row>
    <row r="69" spans="3:9" ht="59.25" hidden="1" customHeight="1">
      <c r="C69" s="153"/>
      <c r="D69" s="153"/>
      <c r="E69" s="153"/>
      <c r="F69" s="153"/>
      <c r="G69" s="153"/>
      <c r="H69" s="153"/>
      <c r="I69" s="153"/>
    </row>
    <row r="70" spans="3:9" hidden="1"/>
    <row r="71" spans="3:9" hidden="1">
      <c r="C71" s="160" t="s">
        <v>75</v>
      </c>
      <c r="D71" s="160"/>
      <c r="E71" s="160"/>
      <c r="F71" s="160"/>
      <c r="G71" s="160"/>
      <c r="H71" s="160"/>
      <c r="I71" s="160"/>
    </row>
    <row r="72" spans="3:9" ht="103.5" hidden="1" customHeight="1">
      <c r="C72" s="153" t="s">
        <v>159</v>
      </c>
      <c r="D72" s="153"/>
      <c r="E72" s="153"/>
      <c r="F72" s="153"/>
      <c r="G72" s="153"/>
      <c r="H72" s="153"/>
      <c r="I72" s="153"/>
    </row>
    <row r="73" spans="3:9" hidden="1"/>
    <row r="74" spans="3:9" hidden="1"/>
    <row r="75" spans="3:9" hidden="1"/>
    <row r="76" spans="3:9" hidden="1"/>
    <row r="77" spans="3:9" hidden="1"/>
    <row r="78" spans="3:9" hidden="1"/>
    <row r="79" spans="3:9" hidden="1"/>
    <row r="80" spans="3:9" hidden="1"/>
    <row r="81" hidden="1"/>
    <row r="82" hidden="1"/>
    <row r="83" hidden="1"/>
    <row r="84" hidden="1"/>
    <row r="85" hidden="1"/>
    <row r="86" hidden="1"/>
    <row r="87" hidden="1"/>
    <row r="88" hidden="1"/>
    <row r="89" hidden="1"/>
    <row r="90" hidden="1"/>
    <row r="91" hidden="1"/>
    <row r="92" hidden="1"/>
    <row r="93" hidden="1"/>
    <row r="94" hidden="1"/>
    <row r="95" hidden="1"/>
    <row r="96" hidden="1"/>
    <row r="97" spans="7:7" hidden="1"/>
    <row r="98" spans="7:7" hidden="1"/>
    <row r="99" spans="7:7" hidden="1"/>
    <row r="100" spans="7:7" hidden="1"/>
    <row r="101" spans="7:7" hidden="1"/>
    <row r="102" spans="7:7" hidden="1"/>
    <row r="103" spans="7:7" hidden="1"/>
    <row r="104" spans="7:7" hidden="1"/>
    <row r="105" spans="7:7" hidden="1"/>
    <row r="106" spans="7:7" hidden="1"/>
    <row r="107" spans="7:7" hidden="1"/>
    <row r="108" spans="7:7" hidden="1"/>
    <row r="109" spans="7:7" hidden="1"/>
    <row r="110" spans="7:7" hidden="1"/>
    <row r="111" spans="7:7">
      <c r="G111" s="48"/>
    </row>
  </sheetData>
  <mergeCells count="18">
    <mergeCell ref="C72:I72"/>
    <mergeCell ref="C66:I66"/>
    <mergeCell ref="C67:I67"/>
    <mergeCell ref="C64:I65"/>
    <mergeCell ref="C68:I69"/>
    <mergeCell ref="C71:I71"/>
    <mergeCell ref="B1:I1"/>
    <mergeCell ref="D3:F3"/>
    <mergeCell ref="G3:I3"/>
    <mergeCell ref="C61:I62"/>
    <mergeCell ref="B44:C44"/>
    <mergeCell ref="B6:C6"/>
    <mergeCell ref="B7:C7"/>
    <mergeCell ref="B8:C8"/>
    <mergeCell ref="B39:C39"/>
    <mergeCell ref="C59:I60"/>
    <mergeCell ref="D56:I56"/>
    <mergeCell ref="F2:I2"/>
  </mergeCells>
  <phoneticPr fontId="0" type="noConversion"/>
  <printOptions horizontalCentered="1"/>
  <pageMargins left="0.73" right="0.26" top="0.55000000000000004" bottom="0.23622047244094499" header="0.34" footer="0.196850393700787"/>
  <pageSetup paperSize="9" scale="85"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1"/>
  <sheetViews>
    <sheetView tabSelected="1" workbookViewId="0">
      <selection activeCell="R16" sqref="R16"/>
    </sheetView>
  </sheetViews>
  <sheetFormatPr defaultRowHeight="12"/>
  <cols>
    <col min="1" max="1" width="4.5703125" style="3" customWidth="1"/>
    <col min="2" max="2" width="49.140625" style="3" customWidth="1"/>
    <col min="3" max="3" width="6.28515625" style="3" customWidth="1"/>
    <col min="4" max="4" width="14.5703125" style="3" customWidth="1"/>
    <col min="5" max="5" width="15.42578125" style="3" customWidth="1"/>
    <col min="6" max="6" width="11.7109375" style="3" customWidth="1"/>
    <col min="7" max="7" width="11.42578125" style="3" customWidth="1"/>
    <col min="8" max="8" width="11.140625" style="3" customWidth="1"/>
    <col min="9" max="9" width="11" style="3" customWidth="1"/>
    <col min="10" max="10" width="10.28515625" style="3" hidden="1" customWidth="1"/>
    <col min="11" max="15" width="9.140625" style="3" hidden="1" customWidth="1"/>
    <col min="16" max="17" width="9.140625" style="3"/>
    <col min="18" max="18" width="11.42578125" style="3" customWidth="1"/>
    <col min="19" max="19" width="12.42578125" style="3" customWidth="1"/>
    <col min="20" max="16384" width="9.140625" style="3"/>
  </cols>
  <sheetData>
    <row r="1" spans="1:9" ht="16.5" customHeight="1">
      <c r="C1" s="161"/>
      <c r="D1" s="161"/>
      <c r="E1" s="161"/>
      <c r="F1" s="161"/>
    </row>
    <row r="2" spans="1:9" ht="16.5" customHeight="1">
      <c r="A2" s="4"/>
      <c r="B2" s="166" t="s">
        <v>128</v>
      </c>
      <c r="C2" s="166"/>
      <c r="D2" s="166"/>
      <c r="E2" s="166"/>
      <c r="F2" s="166"/>
      <c r="G2" s="166"/>
      <c r="H2" s="4"/>
      <c r="I2" s="4"/>
    </row>
    <row r="3" spans="1:9" ht="14.25" customHeight="1">
      <c r="A3" s="74"/>
      <c r="B3" s="74"/>
      <c r="C3" s="73"/>
      <c r="D3" s="73"/>
      <c r="E3" s="73"/>
      <c r="F3" s="73"/>
      <c r="G3" s="74"/>
      <c r="H3" s="4"/>
      <c r="I3" s="4"/>
    </row>
    <row r="4" spans="1:9" ht="19.5" customHeight="1">
      <c r="A4" s="164"/>
      <c r="B4" s="164"/>
      <c r="C4" s="164" t="s">
        <v>33</v>
      </c>
      <c r="D4" s="152" t="s">
        <v>185</v>
      </c>
      <c r="E4" s="152"/>
      <c r="F4" s="152"/>
      <c r="G4" s="74"/>
      <c r="H4" s="4"/>
      <c r="I4" s="4"/>
    </row>
    <row r="5" spans="1:9" ht="15.75" customHeight="1">
      <c r="A5" s="165"/>
      <c r="B5" s="165"/>
      <c r="C5" s="165"/>
      <c r="D5" s="121" t="s">
        <v>34</v>
      </c>
      <c r="E5" s="121" t="s">
        <v>6</v>
      </c>
      <c r="F5" s="121" t="s">
        <v>7</v>
      </c>
      <c r="G5" s="74"/>
      <c r="H5" s="4"/>
      <c r="I5" s="4"/>
    </row>
    <row r="6" spans="1:9" ht="12.75" customHeight="1">
      <c r="A6" s="5"/>
      <c r="B6" s="5"/>
      <c r="C6" s="75" t="s">
        <v>36</v>
      </c>
      <c r="D6" s="6"/>
      <c r="E6" s="6"/>
      <c r="F6" s="6"/>
      <c r="G6" s="74"/>
      <c r="H6" s="4"/>
      <c r="I6" s="4"/>
    </row>
    <row r="7" spans="1:9">
      <c r="A7" s="7">
        <v>1</v>
      </c>
      <c r="B7" s="128" t="s">
        <v>181</v>
      </c>
      <c r="C7" s="7">
        <v>1</v>
      </c>
      <c r="D7" s="129">
        <f>SUM(D8,D32)</f>
        <v>8193494.9000000013</v>
      </c>
      <c r="E7" s="129">
        <f>SUM(E8,E32)</f>
        <v>8373068.1000000006</v>
      </c>
      <c r="F7" s="129">
        <f t="shared" ref="F7:F13" si="0">E7/D7*100</f>
        <v>102.19165572434785</v>
      </c>
      <c r="G7" s="74"/>
      <c r="H7" s="4"/>
      <c r="I7" s="4"/>
    </row>
    <row r="8" spans="1:9" ht="18.75" customHeight="1">
      <c r="A8" s="69">
        <v>1</v>
      </c>
      <c r="B8" s="126" t="s">
        <v>120</v>
      </c>
      <c r="C8" s="9">
        <v>2</v>
      </c>
      <c r="D8" s="127">
        <f>SUM(D9:D31)</f>
        <v>6791933.0000000009</v>
      </c>
      <c r="E8" s="127">
        <f>SUM(E9:E31)</f>
        <v>6971690.8000000007</v>
      </c>
      <c r="F8" s="127">
        <f t="shared" si="0"/>
        <v>102.64663682636446</v>
      </c>
      <c r="G8" s="74"/>
      <c r="H8" s="4"/>
      <c r="I8" s="4"/>
    </row>
    <row r="9" spans="1:9" ht="18.75" customHeight="1">
      <c r="A9" s="69"/>
      <c r="B9" s="10" t="s">
        <v>100</v>
      </c>
      <c r="C9" s="9">
        <v>3</v>
      </c>
      <c r="D9" s="11">
        <v>0</v>
      </c>
      <c r="E9" s="11">
        <v>293.89999999999998</v>
      </c>
      <c r="F9" s="11" t="e">
        <f t="shared" si="0"/>
        <v>#DIV/0!</v>
      </c>
      <c r="G9" s="74"/>
      <c r="H9" s="4"/>
      <c r="I9" s="4"/>
    </row>
    <row r="10" spans="1:9" ht="18.75" customHeight="1">
      <c r="A10" s="5"/>
      <c r="B10" s="10" t="s">
        <v>101</v>
      </c>
      <c r="C10" s="9">
        <v>4</v>
      </c>
      <c r="D10" s="11">
        <v>125917</v>
      </c>
      <c r="E10" s="11">
        <v>314534.5</v>
      </c>
      <c r="F10" s="11">
        <f t="shared" si="0"/>
        <v>249.79510312348609</v>
      </c>
      <c r="G10" s="74"/>
      <c r="H10" s="4"/>
      <c r="I10" s="4"/>
    </row>
    <row r="11" spans="1:9" ht="18.75" customHeight="1">
      <c r="A11" s="5"/>
      <c r="B11" s="10" t="s">
        <v>102</v>
      </c>
      <c r="C11" s="9">
        <v>5</v>
      </c>
      <c r="D11" s="11">
        <v>15381</v>
      </c>
      <c r="E11" s="11">
        <v>12127.2</v>
      </c>
      <c r="F11" s="11">
        <f t="shared" si="0"/>
        <v>78.845328652233277</v>
      </c>
      <c r="G11" s="74"/>
      <c r="H11" s="4"/>
      <c r="I11" s="4"/>
    </row>
    <row r="12" spans="1:9" ht="18.75" customHeight="1">
      <c r="A12" s="5"/>
      <c r="B12" s="10" t="s">
        <v>175</v>
      </c>
      <c r="C12" s="9">
        <v>6</v>
      </c>
      <c r="D12" s="11">
        <v>114079.7</v>
      </c>
      <c r="E12" s="11">
        <v>150242.79999999999</v>
      </c>
      <c r="F12" s="11">
        <f t="shared" si="0"/>
        <v>131.69985545193404</v>
      </c>
      <c r="G12" s="74"/>
      <c r="H12" s="4"/>
      <c r="I12" s="4"/>
    </row>
    <row r="13" spans="1:9" ht="28.5" customHeight="1">
      <c r="A13" s="5"/>
      <c r="B13" s="76" t="s">
        <v>173</v>
      </c>
      <c r="C13" s="9">
        <v>7</v>
      </c>
      <c r="D13" s="148">
        <v>4475405.8</v>
      </c>
      <c r="E13" s="148">
        <v>4264709.5</v>
      </c>
      <c r="F13" s="77">
        <f t="shared" si="0"/>
        <v>95.29212971033823</v>
      </c>
      <c r="G13" s="74"/>
      <c r="I13" s="4"/>
    </row>
    <row r="14" spans="1:9" ht="21.75" customHeight="1">
      <c r="A14" s="5"/>
      <c r="B14" s="10" t="s">
        <v>103</v>
      </c>
      <c r="C14" s="9">
        <v>8</v>
      </c>
      <c r="D14" s="11">
        <v>219512.3</v>
      </c>
      <c r="E14" s="11">
        <v>233329</v>
      </c>
      <c r="F14" s="11">
        <f t="shared" ref="F14:F26" si="1">E14/D14*100</f>
        <v>106.29427143718142</v>
      </c>
      <c r="G14" s="74"/>
      <c r="I14" s="4"/>
    </row>
    <row r="15" spans="1:9" ht="21.75" customHeight="1">
      <c r="A15" s="5"/>
      <c r="B15" s="10" t="s">
        <v>104</v>
      </c>
      <c r="C15" s="9">
        <v>9</v>
      </c>
      <c r="D15" s="11">
        <v>8386.4</v>
      </c>
      <c r="E15" s="11">
        <v>6781.7</v>
      </c>
      <c r="F15" s="11">
        <f t="shared" si="1"/>
        <v>80.865448821902135</v>
      </c>
      <c r="G15" s="74"/>
      <c r="H15" s="4"/>
      <c r="I15" s="4"/>
    </row>
    <row r="16" spans="1:9" ht="34.5" customHeight="1">
      <c r="A16" s="5"/>
      <c r="B16" s="10" t="s">
        <v>180</v>
      </c>
      <c r="C16" s="9">
        <v>10</v>
      </c>
      <c r="D16" s="11">
        <v>237245</v>
      </c>
      <c r="E16" s="11">
        <v>209128.4</v>
      </c>
      <c r="F16" s="11">
        <f t="shared" si="1"/>
        <v>88.148707032814173</v>
      </c>
      <c r="G16" s="74"/>
      <c r="H16" s="4"/>
      <c r="I16" s="4"/>
    </row>
    <row r="17" spans="1:18" ht="22.5" customHeight="1">
      <c r="A17" s="5"/>
      <c r="B17" s="10" t="s">
        <v>105</v>
      </c>
      <c r="C17" s="9">
        <v>11</v>
      </c>
      <c r="D17" s="15">
        <v>0</v>
      </c>
      <c r="E17" s="15">
        <v>0</v>
      </c>
      <c r="F17" s="11" t="e">
        <f t="shared" si="1"/>
        <v>#DIV/0!</v>
      </c>
      <c r="G17" s="74"/>
      <c r="H17" s="4"/>
      <c r="I17" s="4"/>
    </row>
    <row r="18" spans="1:18" ht="33.75" customHeight="1">
      <c r="A18" s="5"/>
      <c r="B18" s="10" t="s">
        <v>106</v>
      </c>
      <c r="C18" s="9">
        <v>12</v>
      </c>
      <c r="D18" s="11">
        <v>199234.6</v>
      </c>
      <c r="E18" s="11">
        <v>156257.9</v>
      </c>
      <c r="F18" s="11">
        <f t="shared" si="1"/>
        <v>78.429098158653161</v>
      </c>
      <c r="G18" s="74"/>
      <c r="H18" s="4"/>
      <c r="I18" s="4"/>
    </row>
    <row r="19" spans="1:18" ht="27.75" customHeight="1">
      <c r="A19" s="5"/>
      <c r="B19" s="10" t="s">
        <v>107</v>
      </c>
      <c r="C19" s="9">
        <v>13</v>
      </c>
      <c r="D19" s="11">
        <v>441336</v>
      </c>
      <c r="E19" s="11">
        <v>484488.9</v>
      </c>
      <c r="F19" s="11">
        <f t="shared" si="1"/>
        <v>109.77778835173201</v>
      </c>
      <c r="G19" s="74"/>
      <c r="H19" s="4"/>
      <c r="I19" s="4"/>
    </row>
    <row r="20" spans="1:18" ht="24.75" customHeight="1">
      <c r="A20" s="5"/>
      <c r="B20" s="10" t="s">
        <v>108</v>
      </c>
      <c r="C20" s="9">
        <v>14</v>
      </c>
      <c r="D20" s="11">
        <v>1726.9</v>
      </c>
      <c r="E20" s="11">
        <v>1631</v>
      </c>
      <c r="F20" s="11">
        <f t="shared" si="1"/>
        <v>94.446696392379408</v>
      </c>
      <c r="G20" s="74"/>
      <c r="H20" s="4"/>
      <c r="I20" s="4"/>
    </row>
    <row r="21" spans="1:18" ht="31.5" customHeight="1">
      <c r="A21" s="5"/>
      <c r="B21" s="10" t="s">
        <v>109</v>
      </c>
      <c r="C21" s="9">
        <v>15</v>
      </c>
      <c r="D21" s="11">
        <v>15068.9</v>
      </c>
      <c r="E21" s="11">
        <v>7733.8</v>
      </c>
      <c r="F21" s="11">
        <f t="shared" si="1"/>
        <v>51.32292337197805</v>
      </c>
      <c r="G21" s="74"/>
      <c r="H21" s="4"/>
      <c r="I21" s="4"/>
    </row>
    <row r="22" spans="1:18" ht="27" customHeight="1">
      <c r="A22" s="5"/>
      <c r="B22" s="10" t="s">
        <v>110</v>
      </c>
      <c r="C22" s="9">
        <v>16</v>
      </c>
      <c r="D22" s="11">
        <v>12225.6</v>
      </c>
      <c r="E22" s="11">
        <v>53501</v>
      </c>
      <c r="F22" s="11">
        <f t="shared" si="1"/>
        <v>437.61451380709326</v>
      </c>
      <c r="G22" s="74"/>
      <c r="H22" s="4"/>
      <c r="I22" s="4"/>
    </row>
    <row r="23" spans="1:18" ht="29.25" customHeight="1">
      <c r="A23" s="5"/>
      <c r="B23" s="10" t="s">
        <v>111</v>
      </c>
      <c r="C23" s="9">
        <v>17</v>
      </c>
      <c r="D23" s="11">
        <v>32639.5</v>
      </c>
      <c r="E23" s="11">
        <v>13549.3</v>
      </c>
      <c r="F23" s="11">
        <f t="shared" si="1"/>
        <v>41.511971690742811</v>
      </c>
      <c r="G23" s="11"/>
      <c r="H23" s="12"/>
      <c r="I23" s="11"/>
    </row>
    <row r="24" spans="1:18" ht="17.25" customHeight="1">
      <c r="A24" s="5"/>
      <c r="B24" s="10" t="s">
        <v>112</v>
      </c>
      <c r="C24" s="9">
        <v>18</v>
      </c>
      <c r="D24" s="11">
        <v>3090</v>
      </c>
      <c r="E24" s="77">
        <v>589.29999999999995</v>
      </c>
      <c r="F24" s="11">
        <f t="shared" si="1"/>
        <v>19.071197411003237</v>
      </c>
      <c r="G24" s="74"/>
      <c r="H24" s="4"/>
      <c r="I24" s="4"/>
    </row>
    <row r="25" spans="1:18" ht="17.25" customHeight="1">
      <c r="A25" s="5"/>
      <c r="B25" s="10" t="s">
        <v>1</v>
      </c>
      <c r="C25" s="9">
        <v>19</v>
      </c>
      <c r="D25" s="148">
        <v>196325.5</v>
      </c>
      <c r="E25" s="148">
        <v>232971.6</v>
      </c>
      <c r="F25" s="11">
        <f t="shared" si="1"/>
        <v>118.66599091814361</v>
      </c>
      <c r="G25" s="74"/>
      <c r="H25" s="150"/>
      <c r="I25" s="150"/>
      <c r="Q25" s="150"/>
      <c r="R25" s="150"/>
    </row>
    <row r="26" spans="1:18" ht="17.25" customHeight="1">
      <c r="A26" s="5"/>
      <c r="B26" s="10" t="s">
        <v>113</v>
      </c>
      <c r="C26" s="9">
        <v>20</v>
      </c>
      <c r="D26" s="13">
        <v>0</v>
      </c>
      <c r="E26" s="13">
        <v>663.5</v>
      </c>
      <c r="F26" s="11" t="e">
        <f t="shared" si="1"/>
        <v>#DIV/0!</v>
      </c>
      <c r="G26" s="74"/>
      <c r="H26" s="4"/>
      <c r="I26" s="4"/>
    </row>
    <row r="27" spans="1:18" ht="17.25" customHeight="1">
      <c r="A27" s="5"/>
      <c r="B27" s="10" t="s">
        <v>114</v>
      </c>
      <c r="C27" s="9">
        <v>21</v>
      </c>
      <c r="D27" s="11">
        <v>266605.40000000002</v>
      </c>
      <c r="E27" s="11">
        <v>287690.5</v>
      </c>
      <c r="F27" s="11">
        <f>E27/D27*100</f>
        <v>107.90872953060963</v>
      </c>
      <c r="G27" s="77"/>
      <c r="H27" s="4"/>
      <c r="I27" s="4"/>
    </row>
    <row r="28" spans="1:18" ht="17.25" customHeight="1">
      <c r="A28" s="5"/>
      <c r="B28" s="10" t="s">
        <v>175</v>
      </c>
      <c r="C28" s="9">
        <v>22</v>
      </c>
      <c r="D28" s="11">
        <v>3000</v>
      </c>
      <c r="E28" s="11">
        <v>89017.7</v>
      </c>
      <c r="F28" s="11">
        <f>E28/D28*100</f>
        <v>2967.2566666666667</v>
      </c>
      <c r="G28" s="77"/>
      <c r="H28" s="4"/>
      <c r="I28" s="4"/>
    </row>
    <row r="29" spans="1:18" ht="27" customHeight="1">
      <c r="A29" s="5"/>
      <c r="B29" s="10" t="s">
        <v>115</v>
      </c>
      <c r="C29" s="9">
        <v>23</v>
      </c>
      <c r="D29" s="11">
        <v>38750</v>
      </c>
      <c r="E29" s="11">
        <v>26424.7</v>
      </c>
      <c r="F29" s="11">
        <f>E29/D29*100</f>
        <v>68.192774193548388</v>
      </c>
      <c r="G29" s="74"/>
      <c r="H29" s="11"/>
      <c r="I29" s="4"/>
    </row>
    <row r="30" spans="1:18" ht="18.75" customHeight="1">
      <c r="A30" s="5"/>
      <c r="B30" s="10" t="s">
        <v>116</v>
      </c>
      <c r="C30" s="9">
        <v>24</v>
      </c>
      <c r="D30" s="11">
        <v>0</v>
      </c>
      <c r="E30" s="11">
        <v>0</v>
      </c>
      <c r="F30" s="11" t="e">
        <f>E30/D30*100</f>
        <v>#DIV/0!</v>
      </c>
      <c r="G30" s="74"/>
      <c r="H30" s="4"/>
      <c r="I30" s="4"/>
    </row>
    <row r="31" spans="1:18" ht="32.25" customHeight="1">
      <c r="A31" s="5"/>
      <c r="B31" s="10" t="s">
        <v>117</v>
      </c>
      <c r="C31" s="9">
        <v>25</v>
      </c>
      <c r="D31" s="11">
        <v>386003.4</v>
      </c>
      <c r="E31" s="11">
        <v>426024.6</v>
      </c>
      <c r="F31" s="11">
        <f t="shared" ref="F31:F37" si="2">E31/D31*100</f>
        <v>110.36809520330648</v>
      </c>
      <c r="G31" s="74"/>
      <c r="H31" s="4" t="s">
        <v>133</v>
      </c>
      <c r="I31" s="4"/>
    </row>
    <row r="32" spans="1:18" ht="31.5" customHeight="1">
      <c r="A32" s="125" t="s">
        <v>2</v>
      </c>
      <c r="B32" s="126" t="s">
        <v>129</v>
      </c>
      <c r="C32" s="9">
        <v>26</v>
      </c>
      <c r="D32" s="127">
        <f>SUM(D33:D37)</f>
        <v>1401561.9000000001</v>
      </c>
      <c r="E32" s="127">
        <f>SUM(E33:E37)</f>
        <v>1401377.3</v>
      </c>
      <c r="F32" s="127">
        <f t="shared" si="2"/>
        <v>99.986828979868818</v>
      </c>
      <c r="G32" s="74"/>
      <c r="H32" s="4"/>
      <c r="I32" s="4"/>
    </row>
    <row r="33" spans="1:12" ht="24.75" customHeight="1">
      <c r="A33" s="5"/>
      <c r="B33" s="10" t="s">
        <v>118</v>
      </c>
      <c r="C33" s="9">
        <v>27</v>
      </c>
      <c r="D33" s="11">
        <v>13902.3</v>
      </c>
      <c r="E33" s="11">
        <v>0</v>
      </c>
      <c r="F33" s="11">
        <f t="shared" si="2"/>
        <v>0</v>
      </c>
      <c r="G33" s="74"/>
      <c r="H33" s="4"/>
      <c r="I33" s="4"/>
    </row>
    <row r="34" spans="1:12" ht="24.75" customHeight="1">
      <c r="A34" s="5"/>
      <c r="B34" s="10" t="s">
        <v>92</v>
      </c>
      <c r="C34" s="9">
        <v>28</v>
      </c>
      <c r="D34" s="11">
        <v>1173703.1000000001</v>
      </c>
      <c r="E34" s="11">
        <v>1022800.8</v>
      </c>
      <c r="F34" s="11">
        <f t="shared" si="2"/>
        <v>87.143060285007337</v>
      </c>
      <c r="G34" s="74" t="s">
        <v>132</v>
      </c>
      <c r="H34" s="4"/>
      <c r="I34" s="4"/>
    </row>
    <row r="35" spans="1:12" ht="24.75" customHeight="1">
      <c r="A35" s="5"/>
      <c r="B35" s="10" t="s">
        <v>93</v>
      </c>
      <c r="C35" s="9">
        <v>29</v>
      </c>
      <c r="D35" s="11">
        <v>160063.29999999999</v>
      </c>
      <c r="E35" s="11">
        <v>303943.5</v>
      </c>
      <c r="F35" s="11">
        <f t="shared" si="2"/>
        <v>189.88956244185894</v>
      </c>
      <c r="G35" s="114"/>
      <c r="H35" s="4"/>
      <c r="I35" s="4"/>
    </row>
    <row r="36" spans="1:12" ht="24.75" customHeight="1" thickBot="1">
      <c r="A36" s="70"/>
      <c r="B36" s="29" t="s">
        <v>175</v>
      </c>
      <c r="C36" s="30">
        <v>31</v>
      </c>
      <c r="D36" s="31">
        <v>53893.2</v>
      </c>
      <c r="E36" s="31">
        <v>74633</v>
      </c>
      <c r="F36" s="31">
        <f t="shared" si="2"/>
        <v>138.48314815227155</v>
      </c>
      <c r="G36" s="74"/>
      <c r="H36" s="4"/>
      <c r="I36" s="4"/>
    </row>
    <row r="37" spans="1:12" ht="24.75" hidden="1" customHeight="1" thickBot="1">
      <c r="A37" s="70"/>
      <c r="B37" s="29" t="s">
        <v>119</v>
      </c>
      <c r="C37" s="30">
        <v>30</v>
      </c>
      <c r="D37" s="31"/>
      <c r="E37" s="31"/>
      <c r="F37" s="31" t="e">
        <f t="shared" si="2"/>
        <v>#DIV/0!</v>
      </c>
      <c r="G37" s="4"/>
      <c r="H37" s="4"/>
      <c r="I37" s="4"/>
    </row>
    <row r="38" spans="1:12" ht="24.75" customHeight="1">
      <c r="A38" s="5"/>
      <c r="B38" s="10"/>
      <c r="C38" s="9"/>
      <c r="D38" s="6"/>
      <c r="E38" s="6"/>
      <c r="F38" s="23"/>
    </row>
    <row r="39" spans="1:12" ht="12" customHeight="1">
      <c r="A39" s="162" t="s">
        <v>65</v>
      </c>
      <c r="B39" s="162"/>
      <c r="C39" s="164"/>
      <c r="D39" s="152" t="s">
        <v>184</v>
      </c>
      <c r="E39" s="152"/>
      <c r="F39" s="152"/>
      <c r="G39" s="71"/>
    </row>
    <row r="40" spans="1:12">
      <c r="A40" s="163"/>
      <c r="B40" s="163"/>
      <c r="C40" s="165"/>
      <c r="D40" s="121" t="s">
        <v>34</v>
      </c>
      <c r="E40" s="121" t="s">
        <v>6</v>
      </c>
      <c r="F40" s="121" t="s">
        <v>7</v>
      </c>
    </row>
    <row r="41" spans="1:12">
      <c r="A41" s="5"/>
      <c r="B41" s="68" t="s">
        <v>59</v>
      </c>
      <c r="C41" s="69"/>
      <c r="D41" s="3">
        <v>28385199</v>
      </c>
      <c r="E41" s="3">
        <v>27489677.800000001</v>
      </c>
      <c r="F41" s="108">
        <f>E41/D41*100</f>
        <v>96.845112130445159</v>
      </c>
      <c r="J41" s="3">
        <v>72269.399999999994</v>
      </c>
      <c r="K41" s="3">
        <f t="shared" ref="K41:K49" si="3">SUM(G41,I41)</f>
        <v>0</v>
      </c>
      <c r="L41" s="3">
        <f t="shared" ref="L41:L49" si="4">SUM(H41,J41)</f>
        <v>72269.399999999994</v>
      </c>
    </row>
    <row r="42" spans="1:12">
      <c r="A42" s="6"/>
      <c r="B42" s="78" t="s">
        <v>60</v>
      </c>
      <c r="C42" s="6"/>
      <c r="D42" s="15">
        <v>2554668</v>
      </c>
      <c r="E42" s="15">
        <v>2474071</v>
      </c>
      <c r="F42" s="108">
        <f t="shared" ref="F42:F49" si="5">E42/D42*100</f>
        <v>96.845108640339959</v>
      </c>
      <c r="J42" s="3">
        <v>16607.3</v>
      </c>
      <c r="K42" s="3">
        <f t="shared" si="3"/>
        <v>0</v>
      </c>
      <c r="L42" s="3">
        <f t="shared" si="4"/>
        <v>16607.3</v>
      </c>
    </row>
    <row r="43" spans="1:12">
      <c r="A43" s="6"/>
      <c r="B43" s="78" t="s">
        <v>61</v>
      </c>
      <c r="C43" s="6"/>
      <c r="D43" s="13">
        <v>578009.30000000005</v>
      </c>
      <c r="E43" s="15">
        <v>539833.59999999998</v>
      </c>
      <c r="F43" s="108">
        <f t="shared" si="5"/>
        <v>93.395313881627843</v>
      </c>
      <c r="J43" s="3">
        <v>2855.8</v>
      </c>
      <c r="K43" s="3">
        <f t="shared" si="3"/>
        <v>0</v>
      </c>
      <c r="L43" s="3">
        <f t="shared" si="4"/>
        <v>2855.8</v>
      </c>
    </row>
    <row r="44" spans="1:12">
      <c r="A44" s="6"/>
      <c r="B44" s="78" t="s">
        <v>62</v>
      </c>
      <c r="C44" s="23"/>
      <c r="D44" s="13">
        <v>11318720.699999999</v>
      </c>
      <c r="E44" s="13">
        <v>9407606.6999999993</v>
      </c>
      <c r="F44" s="108">
        <f t="shared" si="5"/>
        <v>83.115459329250868</v>
      </c>
      <c r="J44" s="3">
        <v>88483.199999999997</v>
      </c>
      <c r="K44" s="3">
        <f t="shared" si="3"/>
        <v>0</v>
      </c>
      <c r="L44" s="3">
        <f t="shared" si="4"/>
        <v>88483.199999999997</v>
      </c>
    </row>
    <row r="45" spans="1:12" hidden="1">
      <c r="A45" s="6"/>
      <c r="B45" s="78" t="s">
        <v>63</v>
      </c>
      <c r="C45" s="23"/>
      <c r="D45" s="17"/>
      <c r="E45" s="17"/>
      <c r="F45" s="108" t="e">
        <f t="shared" si="5"/>
        <v>#DIV/0!</v>
      </c>
      <c r="K45" s="3">
        <f t="shared" si="3"/>
        <v>0</v>
      </c>
      <c r="L45" s="3">
        <f t="shared" si="4"/>
        <v>0</v>
      </c>
    </row>
    <row r="46" spans="1:12" hidden="1">
      <c r="A46" s="6"/>
      <c r="B46" s="78" t="s">
        <v>126</v>
      </c>
      <c r="C46" s="6"/>
      <c r="D46" s="17"/>
      <c r="E46" s="17"/>
      <c r="F46" s="108" t="e">
        <f t="shared" si="5"/>
        <v>#DIV/0!</v>
      </c>
      <c r="K46" s="3">
        <f t="shared" si="3"/>
        <v>0</v>
      </c>
      <c r="L46" s="3">
        <f t="shared" si="4"/>
        <v>0</v>
      </c>
    </row>
    <row r="47" spans="1:12">
      <c r="A47" s="6"/>
      <c r="B47" s="78" t="s">
        <v>127</v>
      </c>
      <c r="C47" s="6"/>
      <c r="D47" s="17"/>
      <c r="E47" s="17"/>
      <c r="F47" s="108" t="e">
        <f t="shared" si="5"/>
        <v>#DIV/0!</v>
      </c>
      <c r="K47" s="3">
        <f t="shared" si="3"/>
        <v>0</v>
      </c>
      <c r="L47" s="3">
        <f t="shared" si="4"/>
        <v>0</v>
      </c>
    </row>
    <row r="48" spans="1:12">
      <c r="A48" s="6"/>
      <c r="B48" s="78" t="s">
        <v>67</v>
      </c>
      <c r="C48" s="6"/>
      <c r="D48" s="43">
        <v>25231019</v>
      </c>
      <c r="E48" s="43">
        <v>20852173.199999999</v>
      </c>
      <c r="F48" s="108">
        <f t="shared" si="5"/>
        <v>82.64499027962367</v>
      </c>
      <c r="J48" s="3">
        <v>36228.6</v>
      </c>
      <c r="K48" s="3">
        <f t="shared" si="3"/>
        <v>0</v>
      </c>
      <c r="L48" s="3">
        <f t="shared" si="4"/>
        <v>36228.6</v>
      </c>
    </row>
    <row r="49" spans="1:12" ht="12.75" thickBot="1">
      <c r="A49" s="110"/>
      <c r="B49" s="122" t="s">
        <v>64</v>
      </c>
      <c r="C49" s="122"/>
      <c r="D49" s="131">
        <f>SUM(D41:D48)</f>
        <v>68067616</v>
      </c>
      <c r="E49" s="131">
        <f>SUM(E41:E48)</f>
        <v>60763362.299999997</v>
      </c>
      <c r="F49" s="124">
        <f t="shared" si="5"/>
        <v>89.269120722547413</v>
      </c>
      <c r="G49" s="27"/>
      <c r="J49" s="3">
        <v>284372.59999999998</v>
      </c>
      <c r="K49" s="3">
        <f t="shared" si="3"/>
        <v>0</v>
      </c>
      <c r="L49" s="3">
        <f t="shared" si="4"/>
        <v>284372.59999999998</v>
      </c>
    </row>
    <row r="50" spans="1:12">
      <c r="A50" s="71"/>
      <c r="B50" s="71"/>
      <c r="C50" s="71"/>
      <c r="D50" s="71"/>
      <c r="E50" s="71"/>
      <c r="F50" s="71"/>
      <c r="G50" s="109"/>
      <c r="H50" s="109"/>
      <c r="I50" s="71"/>
    </row>
    <row r="53" spans="1:12">
      <c r="D53" s="27"/>
      <c r="E53" s="27"/>
    </row>
    <row r="59" spans="1:12">
      <c r="D59" s="27"/>
    </row>
    <row r="60" spans="1:12">
      <c r="D60" s="27"/>
    </row>
    <row r="71" spans="4:5">
      <c r="D71" s="27"/>
      <c r="E71" s="27"/>
    </row>
  </sheetData>
  <mergeCells count="8">
    <mergeCell ref="C1:F1"/>
    <mergeCell ref="A39:B40"/>
    <mergeCell ref="C39:C40"/>
    <mergeCell ref="B2:G2"/>
    <mergeCell ref="D4:F4"/>
    <mergeCell ref="D39:F39"/>
    <mergeCell ref="C4:C5"/>
    <mergeCell ref="A4:B5"/>
  </mergeCells>
  <phoneticPr fontId="0" type="noConversion"/>
  <printOptions horizontalCentered="1"/>
  <pageMargins left="0.19685039370078741" right="0.27559055118110237" top="0.70866141732283472" bottom="0.23622047244094491" header="0.51181102362204722" footer="0.19685039370078741"/>
  <pageSetup paperSize="9" scale="73"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4"/>
  <sheetViews>
    <sheetView workbookViewId="0">
      <selection activeCell="H42" sqref="H42"/>
    </sheetView>
  </sheetViews>
  <sheetFormatPr defaultRowHeight="12"/>
  <cols>
    <col min="1" max="1" width="4" style="43" customWidth="1"/>
    <col min="2" max="2" width="17.140625" style="43" customWidth="1"/>
    <col min="3" max="4" width="11" style="43" customWidth="1"/>
    <col min="5" max="5" width="6.85546875" style="43" customWidth="1"/>
    <col min="6" max="6" width="11" style="43" customWidth="1"/>
    <col min="7" max="7" width="10" style="43" customWidth="1"/>
    <col min="8" max="8" width="8.42578125" style="43" customWidth="1"/>
    <col min="9" max="10" width="11" style="43" customWidth="1"/>
    <col min="11" max="11" width="5.7109375" style="43" customWidth="1"/>
    <col min="12" max="13" width="11" style="43" customWidth="1"/>
    <col min="14" max="14" width="6.7109375" style="43" customWidth="1"/>
    <col min="15" max="15" width="10.42578125" style="43" customWidth="1"/>
    <col min="16" max="16" width="9.140625" style="43" customWidth="1"/>
    <col min="17" max="18" width="9.140625" style="43" hidden="1" customWidth="1"/>
    <col min="19" max="20" width="10" style="43" hidden="1" customWidth="1"/>
    <col min="21" max="21" width="12.7109375" style="43" hidden="1" customWidth="1"/>
    <col min="22" max="22" width="10" style="43" hidden="1" customWidth="1"/>
    <col min="23" max="34" width="9.140625" style="43" hidden="1" customWidth="1"/>
    <col min="35" max="38" width="10" style="43" hidden="1" customWidth="1"/>
    <col min="39" max="46" width="9.140625" style="43" customWidth="1"/>
    <col min="47" max="16384" width="9.140625" style="43"/>
  </cols>
  <sheetData>
    <row r="1" spans="1:38" ht="23.25" customHeight="1">
      <c r="J1" s="3"/>
    </row>
    <row r="2" spans="1:38">
      <c r="A2" s="44"/>
      <c r="B2" s="44"/>
      <c r="C2" s="115" t="s">
        <v>186</v>
      </c>
      <c r="D2" s="115"/>
      <c r="E2" s="115"/>
      <c r="F2" s="115"/>
      <c r="G2" s="115"/>
      <c r="H2" s="115"/>
      <c r="I2" s="115"/>
      <c r="J2" s="115"/>
      <c r="K2" s="115"/>
      <c r="L2" s="115"/>
      <c r="M2" s="115"/>
      <c r="N2" s="115"/>
      <c r="O2" s="115"/>
      <c r="P2" s="115"/>
      <c r="Q2" s="115"/>
      <c r="R2" s="115"/>
      <c r="S2" s="115"/>
      <c r="T2" s="115"/>
    </row>
    <row r="3" spans="1:38" ht="12" customHeight="1">
      <c r="A3" s="49"/>
      <c r="B3" s="49"/>
      <c r="C3" s="49"/>
      <c r="D3" s="49"/>
      <c r="E3" s="49"/>
      <c r="F3" s="49"/>
      <c r="G3" s="49"/>
      <c r="H3" s="49"/>
      <c r="I3" s="167"/>
      <c r="J3" s="167"/>
      <c r="K3" s="167"/>
      <c r="L3" s="167"/>
      <c r="M3" s="167"/>
      <c r="N3" s="167"/>
      <c r="O3" s="167"/>
    </row>
    <row r="4" spans="1:38" ht="33" customHeight="1">
      <c r="A4" s="162" t="s">
        <v>130</v>
      </c>
      <c r="B4" s="162" t="s">
        <v>160</v>
      </c>
      <c r="C4" s="152" t="s">
        <v>161</v>
      </c>
      <c r="D4" s="152"/>
      <c r="E4" s="152"/>
      <c r="F4" s="152"/>
      <c r="G4" s="152"/>
      <c r="H4" s="152"/>
      <c r="I4" s="152" t="s">
        <v>162</v>
      </c>
      <c r="J4" s="152"/>
      <c r="K4" s="152"/>
      <c r="L4" s="152"/>
      <c r="M4" s="152"/>
      <c r="N4" s="152"/>
      <c r="O4" s="152" t="s">
        <v>163</v>
      </c>
    </row>
    <row r="5" spans="1:38" ht="14.25" customHeight="1">
      <c r="A5" s="162"/>
      <c r="B5" s="162"/>
      <c r="C5" s="152">
        <v>2013</v>
      </c>
      <c r="D5" s="152"/>
      <c r="E5" s="152"/>
      <c r="F5" s="152">
        <v>2014</v>
      </c>
      <c r="G5" s="152"/>
      <c r="H5" s="152"/>
      <c r="I5" s="152">
        <v>2013</v>
      </c>
      <c r="J5" s="152"/>
      <c r="K5" s="152"/>
      <c r="L5" s="152">
        <v>2014</v>
      </c>
      <c r="M5" s="152"/>
      <c r="N5" s="152"/>
      <c r="O5" s="152"/>
    </row>
    <row r="6" spans="1:38" ht="14.25" customHeight="1">
      <c r="A6" s="163"/>
      <c r="B6" s="163"/>
      <c r="C6" s="133" t="s">
        <v>164</v>
      </c>
      <c r="D6" s="133" t="s">
        <v>165</v>
      </c>
      <c r="E6" s="133" t="s">
        <v>166</v>
      </c>
      <c r="F6" s="133" t="s">
        <v>164</v>
      </c>
      <c r="G6" s="133" t="s">
        <v>165</v>
      </c>
      <c r="H6" s="133" t="s">
        <v>166</v>
      </c>
      <c r="I6" s="133" t="s">
        <v>164</v>
      </c>
      <c r="J6" s="133" t="s">
        <v>165</v>
      </c>
      <c r="K6" s="133" t="s">
        <v>166</v>
      </c>
      <c r="L6" s="133" t="s">
        <v>164</v>
      </c>
      <c r="M6" s="133" t="s">
        <v>165</v>
      </c>
      <c r="N6" s="133" t="s">
        <v>166</v>
      </c>
      <c r="O6" s="168"/>
      <c r="W6" s="43" t="s">
        <v>167</v>
      </c>
    </row>
    <row r="7" spans="1:38">
      <c r="A7" s="80">
        <v>1</v>
      </c>
      <c r="B7" s="49" t="s">
        <v>8</v>
      </c>
      <c r="C7" s="15">
        <v>25760</v>
      </c>
      <c r="D7" s="15">
        <v>36130.400000000001</v>
      </c>
      <c r="E7" s="15">
        <f t="shared" ref="E7:E31" si="0">D7/C7*100</f>
        <v>140.25776397515529</v>
      </c>
      <c r="F7" s="15">
        <v>22991.599999999999</v>
      </c>
      <c r="G7" s="15">
        <v>39923.199999999997</v>
      </c>
      <c r="H7" s="15">
        <f t="shared" ref="H7:H31" si="1">G7/F7*100</f>
        <v>173.64254771307782</v>
      </c>
      <c r="I7" s="15">
        <v>1443380.4</v>
      </c>
      <c r="J7" s="15">
        <v>1264566.6000000001</v>
      </c>
      <c r="K7" s="66">
        <f t="shared" ref="K7:K31" si="2">J7/I7*100</f>
        <v>87.611457104447325</v>
      </c>
      <c r="L7" s="15">
        <v>1441396.2</v>
      </c>
      <c r="M7" s="15">
        <v>1145806.1000000001</v>
      </c>
      <c r="N7" s="66">
        <f t="shared" ref="N7:N31" si="3">M7/L7*100</f>
        <v>79.492793168179588</v>
      </c>
      <c r="O7" s="66">
        <f t="shared" ref="O7:O31" si="4">G7/M7*100</f>
        <v>3.4842893575099656</v>
      </c>
      <c r="Q7" s="43">
        <v>6067.7</v>
      </c>
      <c r="R7" s="43">
        <v>7846.6</v>
      </c>
      <c r="S7" s="43">
        <v>21098.6</v>
      </c>
      <c r="T7" s="43">
        <v>19273.8</v>
      </c>
      <c r="U7" s="43">
        <f t="shared" ref="U7:U31" si="5">Q7+S7</f>
        <v>27166.3</v>
      </c>
      <c r="V7" s="43">
        <f t="shared" ref="V7:V31" si="6">R7+T7</f>
        <v>27120.400000000001</v>
      </c>
      <c r="X7" s="43">
        <v>2002.5</v>
      </c>
      <c r="Y7" s="43">
        <v>391.8</v>
      </c>
      <c r="Z7" s="43">
        <v>341.7</v>
      </c>
      <c r="AA7" s="43">
        <f t="shared" ref="AA7:AA31" si="7">W7+Y7</f>
        <v>391.8</v>
      </c>
      <c r="AB7" s="43">
        <f t="shared" ref="AB7:AB31" si="8">X7+Z7</f>
        <v>2344.1999999999998</v>
      </c>
      <c r="AD7" s="43">
        <v>7616.2</v>
      </c>
      <c r="AE7" s="43">
        <v>1651.8</v>
      </c>
      <c r="AF7" s="43">
        <v>365.3</v>
      </c>
      <c r="AG7" s="43">
        <f t="shared" ref="AG7:AG30" si="9">SUM(AD7:AF7)</f>
        <v>9633.2999999999993</v>
      </c>
      <c r="AI7" s="43">
        <v>57973</v>
      </c>
      <c r="AJ7" s="43">
        <v>59549</v>
      </c>
      <c r="AK7" s="48">
        <f t="shared" ref="AK7:AK31" si="10">I7+AI7</f>
        <v>1501353.4</v>
      </c>
      <c r="AL7" s="48">
        <f t="shared" ref="AL7:AL31" si="11">J7+AJ7</f>
        <v>1324115.6000000001</v>
      </c>
    </row>
    <row r="8" spans="1:38">
      <c r="A8" s="80">
        <v>2</v>
      </c>
      <c r="B8" s="49" t="s">
        <v>9</v>
      </c>
      <c r="C8" s="15">
        <v>22490.1</v>
      </c>
      <c r="D8" s="15">
        <v>41539.599999999999</v>
      </c>
      <c r="E8" s="15">
        <f t="shared" si="0"/>
        <v>184.7017131982517</v>
      </c>
      <c r="F8" s="15">
        <v>27500.7</v>
      </c>
      <c r="G8" s="15">
        <v>34158.400000000001</v>
      </c>
      <c r="H8" s="15">
        <f t="shared" si="1"/>
        <v>124.20920194758681</v>
      </c>
      <c r="I8" s="15">
        <v>1495636.3</v>
      </c>
      <c r="J8" s="15">
        <v>1390273.6</v>
      </c>
      <c r="K8" s="66">
        <f t="shared" si="2"/>
        <v>92.955326104347705</v>
      </c>
      <c r="L8" s="15">
        <v>1512805.1</v>
      </c>
      <c r="M8" s="15">
        <v>1251631.7</v>
      </c>
      <c r="N8" s="66">
        <f t="shared" si="3"/>
        <v>82.735819703410556</v>
      </c>
      <c r="O8" s="66">
        <f t="shared" si="4"/>
        <v>2.7291095295844618</v>
      </c>
      <c r="Q8" s="43">
        <v>5269.8</v>
      </c>
      <c r="R8" s="43">
        <v>4631.7</v>
      </c>
      <c r="S8" s="43">
        <v>23514.3</v>
      </c>
      <c r="T8" s="43">
        <v>21895.4</v>
      </c>
      <c r="U8" s="43">
        <f t="shared" si="5"/>
        <v>28784.1</v>
      </c>
      <c r="V8" s="43">
        <f t="shared" si="6"/>
        <v>26527.100000000002</v>
      </c>
      <c r="W8" s="43">
        <v>45.8</v>
      </c>
      <c r="X8" s="43">
        <v>71.400000000000006</v>
      </c>
      <c r="Y8" s="43">
        <v>404.5</v>
      </c>
      <c r="Z8" s="43">
        <v>311.5</v>
      </c>
      <c r="AA8" s="43">
        <f t="shared" si="7"/>
        <v>450.3</v>
      </c>
      <c r="AB8" s="43">
        <f t="shared" si="8"/>
        <v>382.9</v>
      </c>
      <c r="AD8" s="43">
        <v>8764.1</v>
      </c>
      <c r="AE8" s="43">
        <v>1800.8</v>
      </c>
      <c r="AF8" s="43">
        <v>457.9</v>
      </c>
      <c r="AG8" s="43">
        <f t="shared" si="9"/>
        <v>11022.8</v>
      </c>
      <c r="AI8" s="43">
        <v>62311</v>
      </c>
      <c r="AJ8" s="43">
        <v>54216</v>
      </c>
      <c r="AK8" s="48">
        <f t="shared" si="10"/>
        <v>1557947.3</v>
      </c>
      <c r="AL8" s="48">
        <f t="shared" si="11"/>
        <v>1444489.6</v>
      </c>
    </row>
    <row r="9" spans="1:38">
      <c r="A9" s="80">
        <v>3</v>
      </c>
      <c r="B9" s="49" t="s">
        <v>10</v>
      </c>
      <c r="C9" s="15">
        <v>29848.7</v>
      </c>
      <c r="D9" s="15">
        <v>36606.1</v>
      </c>
      <c r="E9" s="15">
        <f t="shared" si="0"/>
        <v>122.63884189261174</v>
      </c>
      <c r="F9" s="15">
        <v>37381.4</v>
      </c>
      <c r="G9" s="15">
        <v>64643.6</v>
      </c>
      <c r="H9" s="15">
        <f t="shared" si="1"/>
        <v>172.92985281450132</v>
      </c>
      <c r="I9" s="15">
        <v>1657811</v>
      </c>
      <c r="J9" s="15">
        <v>1523676.5</v>
      </c>
      <c r="K9" s="66">
        <f t="shared" si="2"/>
        <v>91.90893895625014</v>
      </c>
      <c r="L9" s="15">
        <v>1826490.5</v>
      </c>
      <c r="M9" s="15">
        <v>1441463.5</v>
      </c>
      <c r="N9" s="66">
        <f t="shared" si="3"/>
        <v>78.919846558194536</v>
      </c>
      <c r="O9" s="66">
        <f t="shared" si="4"/>
        <v>4.4845811218945189</v>
      </c>
      <c r="Q9" s="43">
        <v>5069.2</v>
      </c>
      <c r="R9" s="43">
        <v>4264.7</v>
      </c>
      <c r="S9" s="43">
        <v>22073.4</v>
      </c>
      <c r="T9" s="43">
        <v>18586.400000000001</v>
      </c>
      <c r="U9" s="43">
        <f t="shared" si="5"/>
        <v>27142.600000000002</v>
      </c>
      <c r="V9" s="43">
        <f t="shared" si="6"/>
        <v>22851.100000000002</v>
      </c>
      <c r="Y9" s="43">
        <v>412.7</v>
      </c>
      <c r="Z9" s="43">
        <v>592.5</v>
      </c>
      <c r="AA9" s="43">
        <f t="shared" si="7"/>
        <v>412.7</v>
      </c>
      <c r="AB9" s="43">
        <f t="shared" si="8"/>
        <v>592.5</v>
      </c>
      <c r="AD9" s="43">
        <v>8235.7000000000007</v>
      </c>
      <c r="AE9" s="43">
        <v>1661.1</v>
      </c>
      <c r="AF9" s="43">
        <v>360.7</v>
      </c>
      <c r="AG9" s="43">
        <f t="shared" si="9"/>
        <v>10257.500000000002</v>
      </c>
      <c r="AI9" s="43">
        <v>61217</v>
      </c>
      <c r="AJ9" s="43">
        <v>56303</v>
      </c>
      <c r="AK9" s="48">
        <f t="shared" si="10"/>
        <v>1719028</v>
      </c>
      <c r="AL9" s="48">
        <f t="shared" si="11"/>
        <v>1579979.5</v>
      </c>
    </row>
    <row r="10" spans="1:38">
      <c r="A10" s="80">
        <v>4</v>
      </c>
      <c r="B10" s="49" t="s">
        <v>11</v>
      </c>
      <c r="C10" s="15">
        <v>43475.4</v>
      </c>
      <c r="D10" s="15">
        <v>46959.7</v>
      </c>
      <c r="E10" s="15">
        <f t="shared" si="0"/>
        <v>108.01441734866152</v>
      </c>
      <c r="F10" s="15">
        <v>36725.5</v>
      </c>
      <c r="G10" s="15">
        <v>42536.3</v>
      </c>
      <c r="H10" s="15">
        <f t="shared" si="1"/>
        <v>115.82224884616956</v>
      </c>
      <c r="I10" s="15">
        <v>1544310.4</v>
      </c>
      <c r="J10" s="15">
        <v>1396019</v>
      </c>
      <c r="K10" s="66">
        <f t="shared" si="2"/>
        <v>90.397565152705056</v>
      </c>
      <c r="L10" s="15">
        <v>1635729.2</v>
      </c>
      <c r="M10" s="15">
        <v>1375066.9</v>
      </c>
      <c r="N10" s="66">
        <f t="shared" si="3"/>
        <v>84.064458835851312</v>
      </c>
      <c r="O10" s="66">
        <f t="shared" si="4"/>
        <v>3.0933985830071253</v>
      </c>
      <c r="Q10" s="43">
        <v>6282.6</v>
      </c>
      <c r="R10" s="43">
        <v>5272.5</v>
      </c>
      <c r="S10" s="43">
        <v>23872.1</v>
      </c>
      <c r="T10" s="43">
        <v>22929.599999999999</v>
      </c>
      <c r="U10" s="43">
        <f t="shared" si="5"/>
        <v>30154.699999999997</v>
      </c>
      <c r="V10" s="43">
        <f t="shared" si="6"/>
        <v>28202.1</v>
      </c>
      <c r="X10" s="43">
        <v>2.6</v>
      </c>
      <c r="Y10" s="43">
        <v>413.7</v>
      </c>
      <c r="Z10" s="48">
        <v>45</v>
      </c>
      <c r="AA10" s="43">
        <f t="shared" si="7"/>
        <v>413.7</v>
      </c>
      <c r="AB10" s="43">
        <f t="shared" si="8"/>
        <v>47.6</v>
      </c>
      <c r="AD10" s="43">
        <v>9153.7999999999993</v>
      </c>
      <c r="AE10" s="43">
        <v>1688.8</v>
      </c>
      <c r="AF10" s="43">
        <v>1016.4</v>
      </c>
      <c r="AG10" s="43">
        <f t="shared" si="9"/>
        <v>11858.999999999998</v>
      </c>
      <c r="AI10" s="43">
        <v>63388</v>
      </c>
      <c r="AJ10" s="43">
        <v>62803</v>
      </c>
      <c r="AK10" s="48">
        <f t="shared" si="10"/>
        <v>1607698.4</v>
      </c>
      <c r="AL10" s="48">
        <f t="shared" si="11"/>
        <v>1458822</v>
      </c>
    </row>
    <row r="11" spans="1:38">
      <c r="A11" s="80">
        <v>5</v>
      </c>
      <c r="B11" s="49" t="s">
        <v>12</v>
      </c>
      <c r="C11" s="15">
        <v>33618</v>
      </c>
      <c r="D11" s="15">
        <v>35170.300000000003</v>
      </c>
      <c r="E11" s="15">
        <f t="shared" si="0"/>
        <v>104.61746683324411</v>
      </c>
      <c r="F11" s="15">
        <v>35541.699999999997</v>
      </c>
      <c r="G11" s="15">
        <v>52708.6</v>
      </c>
      <c r="H11" s="15">
        <f t="shared" si="1"/>
        <v>148.30072844011403</v>
      </c>
      <c r="I11" s="15">
        <v>2065370</v>
      </c>
      <c r="J11" s="15">
        <v>1817356.2</v>
      </c>
      <c r="K11" s="66">
        <f t="shared" si="2"/>
        <v>87.991798079762944</v>
      </c>
      <c r="L11" s="15">
        <v>2054492.8</v>
      </c>
      <c r="M11" s="15">
        <v>1685036.6</v>
      </c>
      <c r="N11" s="66">
        <f t="shared" si="3"/>
        <v>82.01715771405965</v>
      </c>
      <c r="O11" s="66">
        <f t="shared" si="4"/>
        <v>3.1280388805798047</v>
      </c>
      <c r="Q11" s="43">
        <v>4721.7</v>
      </c>
      <c r="R11" s="43">
        <v>802</v>
      </c>
      <c r="S11" s="43">
        <v>34669.5</v>
      </c>
      <c r="T11" s="43">
        <v>19358.3</v>
      </c>
      <c r="U11" s="43">
        <f t="shared" si="5"/>
        <v>39391.199999999997</v>
      </c>
      <c r="V11" s="43">
        <f t="shared" si="6"/>
        <v>20160.3</v>
      </c>
      <c r="Y11" s="43">
        <v>701.9</v>
      </c>
      <c r="AA11" s="43">
        <f t="shared" si="7"/>
        <v>701.9</v>
      </c>
      <c r="AB11" s="43">
        <f t="shared" si="8"/>
        <v>0</v>
      </c>
      <c r="AD11" s="43">
        <v>12961.4</v>
      </c>
      <c r="AE11" s="43">
        <v>1692.3</v>
      </c>
      <c r="AF11" s="43">
        <v>432.3</v>
      </c>
      <c r="AG11" s="43">
        <f t="shared" si="9"/>
        <v>15085.999999999998</v>
      </c>
      <c r="AI11" s="43">
        <v>68736</v>
      </c>
      <c r="AJ11" s="43">
        <v>66673</v>
      </c>
      <c r="AK11" s="48">
        <f t="shared" si="10"/>
        <v>2134106</v>
      </c>
      <c r="AL11" s="48">
        <f t="shared" si="11"/>
        <v>1884029.2</v>
      </c>
    </row>
    <row r="12" spans="1:38">
      <c r="A12" s="80">
        <v>6</v>
      </c>
      <c r="B12" s="49" t="s">
        <v>13</v>
      </c>
      <c r="C12" s="15">
        <v>41340.6</v>
      </c>
      <c r="D12" s="15">
        <v>46172.3</v>
      </c>
      <c r="E12" s="15">
        <f t="shared" si="0"/>
        <v>111.68754202890139</v>
      </c>
      <c r="F12" s="15">
        <v>47415.1</v>
      </c>
      <c r="G12" s="15">
        <v>63627.1</v>
      </c>
      <c r="H12" s="15">
        <f t="shared" si="1"/>
        <v>134.19163937226747</v>
      </c>
      <c r="I12" s="15">
        <v>2007968.8</v>
      </c>
      <c r="J12" s="15">
        <v>1841167.4</v>
      </c>
      <c r="K12" s="66">
        <f t="shared" si="2"/>
        <v>91.693028298049256</v>
      </c>
      <c r="L12" s="15">
        <v>2110451.6</v>
      </c>
      <c r="M12" s="15">
        <v>1644432.6</v>
      </c>
      <c r="N12" s="66">
        <f t="shared" si="3"/>
        <v>77.918517534351423</v>
      </c>
      <c r="O12" s="66">
        <f t="shared" si="4"/>
        <v>3.8692434095505037</v>
      </c>
      <c r="Q12" s="43">
        <v>5455.4</v>
      </c>
      <c r="R12" s="43">
        <v>5844</v>
      </c>
      <c r="S12" s="43">
        <v>28657</v>
      </c>
      <c r="T12" s="43">
        <v>27800</v>
      </c>
      <c r="U12" s="43">
        <f t="shared" si="5"/>
        <v>34112.400000000001</v>
      </c>
      <c r="V12" s="43">
        <f t="shared" si="6"/>
        <v>33644</v>
      </c>
      <c r="X12" s="43">
        <v>7.4</v>
      </c>
      <c r="Y12" s="43">
        <v>526.9</v>
      </c>
      <c r="Z12" s="43">
        <v>28.5</v>
      </c>
      <c r="AA12" s="43">
        <f t="shared" si="7"/>
        <v>526.9</v>
      </c>
      <c r="AB12" s="43">
        <f t="shared" si="8"/>
        <v>35.9</v>
      </c>
      <c r="AD12" s="43">
        <v>11072.3</v>
      </c>
      <c r="AE12" s="43">
        <v>1781.4</v>
      </c>
      <c r="AF12" s="43">
        <v>361</v>
      </c>
      <c r="AG12" s="43">
        <f t="shared" si="9"/>
        <v>13214.699999999999</v>
      </c>
      <c r="AI12" s="43">
        <v>67135</v>
      </c>
      <c r="AJ12" s="43">
        <v>65648</v>
      </c>
      <c r="AK12" s="48">
        <f t="shared" si="10"/>
        <v>2075103.8</v>
      </c>
      <c r="AL12" s="48">
        <f t="shared" si="11"/>
        <v>1906815.4</v>
      </c>
    </row>
    <row r="13" spans="1:38">
      <c r="A13" s="80">
        <v>7</v>
      </c>
      <c r="B13" s="49" t="s">
        <v>14</v>
      </c>
      <c r="C13" s="15">
        <v>16367.5</v>
      </c>
      <c r="D13" s="15">
        <v>34452.9</v>
      </c>
      <c r="E13" s="15">
        <f t="shared" si="0"/>
        <v>210.49579960287156</v>
      </c>
      <c r="F13" s="15">
        <v>12247.5</v>
      </c>
      <c r="G13" s="15">
        <v>46393.5</v>
      </c>
      <c r="H13" s="15">
        <f t="shared" si="1"/>
        <v>378.79975505205141</v>
      </c>
      <c r="I13" s="15">
        <v>1589544.8</v>
      </c>
      <c r="J13" s="15">
        <v>1332327.8999999999</v>
      </c>
      <c r="K13" s="66">
        <f t="shared" si="2"/>
        <v>83.818203802749053</v>
      </c>
      <c r="L13" s="15">
        <v>1575789.5</v>
      </c>
      <c r="M13" s="15">
        <v>1244531.2</v>
      </c>
      <c r="N13" s="66">
        <f t="shared" si="3"/>
        <v>78.978264546121167</v>
      </c>
      <c r="O13" s="66">
        <f t="shared" si="4"/>
        <v>3.7277892269796045</v>
      </c>
      <c r="Q13" s="43">
        <v>5579.7</v>
      </c>
      <c r="R13" s="43">
        <v>5018.5</v>
      </c>
      <c r="S13" s="43">
        <v>36797.9</v>
      </c>
      <c r="T13" s="43">
        <v>32776.1</v>
      </c>
      <c r="U13" s="43">
        <f t="shared" si="5"/>
        <v>42377.599999999999</v>
      </c>
      <c r="V13" s="43">
        <f t="shared" si="6"/>
        <v>37794.6</v>
      </c>
      <c r="X13" s="43">
        <v>30.4</v>
      </c>
      <c r="Y13" s="43">
        <v>868.1</v>
      </c>
      <c r="Z13" s="43">
        <v>441.3</v>
      </c>
      <c r="AA13" s="43">
        <f t="shared" si="7"/>
        <v>868.1</v>
      </c>
      <c r="AB13" s="43">
        <f t="shared" si="8"/>
        <v>471.7</v>
      </c>
      <c r="AD13" s="43">
        <v>14622</v>
      </c>
      <c r="AE13" s="43">
        <v>2960.3</v>
      </c>
      <c r="AF13" s="43">
        <v>1668.1</v>
      </c>
      <c r="AG13" s="43">
        <f t="shared" si="9"/>
        <v>19250.399999999998</v>
      </c>
      <c r="AI13" s="43">
        <v>73400</v>
      </c>
      <c r="AJ13" s="43">
        <v>65791</v>
      </c>
      <c r="AK13" s="48">
        <f t="shared" si="10"/>
        <v>1662944.8</v>
      </c>
      <c r="AL13" s="48">
        <f t="shared" si="11"/>
        <v>1398118.9</v>
      </c>
    </row>
    <row r="14" spans="1:38">
      <c r="A14" s="80">
        <v>8</v>
      </c>
      <c r="B14" s="49" t="s">
        <v>15</v>
      </c>
      <c r="C14" s="15">
        <v>41676.800000000003</v>
      </c>
      <c r="D14" s="15">
        <v>35455.9</v>
      </c>
      <c r="E14" s="15">
        <f t="shared" si="0"/>
        <v>85.073470132063875</v>
      </c>
      <c r="F14" s="15">
        <v>39662.6</v>
      </c>
      <c r="G14" s="15">
        <v>45639.3</v>
      </c>
      <c r="H14" s="15">
        <f t="shared" si="1"/>
        <v>115.06885579866173</v>
      </c>
      <c r="I14" s="15">
        <v>1712134.1</v>
      </c>
      <c r="J14" s="15">
        <v>1480887.8</v>
      </c>
      <c r="K14" s="66">
        <f t="shared" si="2"/>
        <v>86.493680605975896</v>
      </c>
      <c r="L14" s="15">
        <v>1693187.4</v>
      </c>
      <c r="M14" s="15">
        <v>1438381.9</v>
      </c>
      <c r="N14" s="66">
        <f t="shared" si="3"/>
        <v>84.951134174516056</v>
      </c>
      <c r="O14" s="66">
        <f t="shared" si="4"/>
        <v>3.1729612281689588</v>
      </c>
      <c r="Q14" s="43">
        <v>5439.4</v>
      </c>
      <c r="R14" s="43">
        <v>6310.7</v>
      </c>
      <c r="S14" s="43">
        <v>25323.5</v>
      </c>
      <c r="T14" s="43">
        <v>21322.400000000001</v>
      </c>
      <c r="U14" s="43">
        <f t="shared" si="5"/>
        <v>30762.9</v>
      </c>
      <c r="V14" s="43">
        <f t="shared" si="6"/>
        <v>27633.100000000002</v>
      </c>
      <c r="X14" s="43">
        <v>61.5</v>
      </c>
      <c r="Y14" s="43">
        <v>625.1</v>
      </c>
      <c r="Z14" s="48">
        <v>11</v>
      </c>
      <c r="AA14" s="43">
        <f t="shared" si="7"/>
        <v>625.1</v>
      </c>
      <c r="AB14" s="43">
        <f t="shared" si="8"/>
        <v>72.5</v>
      </c>
      <c r="AD14" s="43">
        <v>8522</v>
      </c>
      <c r="AE14" s="43">
        <v>1869.2</v>
      </c>
      <c r="AF14" s="43">
        <v>335.5</v>
      </c>
      <c r="AG14" s="43">
        <f t="shared" si="9"/>
        <v>10726.7</v>
      </c>
      <c r="AI14" s="43">
        <v>62013</v>
      </c>
      <c r="AJ14" s="43">
        <v>72927</v>
      </c>
      <c r="AK14" s="48">
        <f t="shared" si="10"/>
        <v>1774147.1</v>
      </c>
      <c r="AL14" s="48">
        <f t="shared" si="11"/>
        <v>1553814.8</v>
      </c>
    </row>
    <row r="15" spans="1:38">
      <c r="A15" s="80">
        <v>9</v>
      </c>
      <c r="B15" s="49" t="s">
        <v>16</v>
      </c>
      <c r="C15" s="15">
        <v>22181.200000000001</v>
      </c>
      <c r="D15" s="15">
        <v>53998.6</v>
      </c>
      <c r="E15" s="15">
        <f t="shared" si="0"/>
        <v>243.44309595513317</v>
      </c>
      <c r="F15" s="15">
        <v>39530.5</v>
      </c>
      <c r="G15" s="15">
        <v>79119</v>
      </c>
      <c r="H15" s="15">
        <f t="shared" si="1"/>
        <v>200.14672215125029</v>
      </c>
      <c r="I15" s="15">
        <v>1887440</v>
      </c>
      <c r="J15" s="15">
        <v>1484755.4</v>
      </c>
      <c r="K15" s="66">
        <f t="shared" si="2"/>
        <v>78.665038358835233</v>
      </c>
      <c r="L15" s="15">
        <v>2094492</v>
      </c>
      <c r="M15" s="15">
        <v>1653349.3</v>
      </c>
      <c r="N15" s="66">
        <f t="shared" si="3"/>
        <v>78.937962045211918</v>
      </c>
      <c r="O15" s="66">
        <f t="shared" si="4"/>
        <v>4.7853771734744743</v>
      </c>
      <c r="Q15" s="43">
        <v>5826.9</v>
      </c>
      <c r="R15" s="43">
        <v>3406.2</v>
      </c>
      <c r="S15" s="43">
        <v>28597.7</v>
      </c>
      <c r="T15" s="43">
        <v>18741.5</v>
      </c>
      <c r="U15" s="43">
        <f t="shared" si="5"/>
        <v>34424.6</v>
      </c>
      <c r="V15" s="43">
        <f t="shared" si="6"/>
        <v>22147.7</v>
      </c>
      <c r="Y15" s="43">
        <v>512.6</v>
      </c>
      <c r="Z15" s="43">
        <v>60.7</v>
      </c>
      <c r="AA15" s="43">
        <f t="shared" si="7"/>
        <v>512.6</v>
      </c>
      <c r="AB15" s="43">
        <f t="shared" si="8"/>
        <v>60.7</v>
      </c>
      <c r="AD15" s="43">
        <v>10608.2</v>
      </c>
      <c r="AE15" s="43">
        <v>1659</v>
      </c>
      <c r="AF15" s="43">
        <v>371.3</v>
      </c>
      <c r="AG15" s="43">
        <f t="shared" si="9"/>
        <v>12638.5</v>
      </c>
      <c r="AI15" s="43">
        <v>67323</v>
      </c>
      <c r="AJ15" s="43">
        <v>68900</v>
      </c>
      <c r="AK15" s="48">
        <f t="shared" si="10"/>
        <v>1954763</v>
      </c>
      <c r="AL15" s="48">
        <f t="shared" si="11"/>
        <v>1553655.4</v>
      </c>
    </row>
    <row r="16" spans="1:38">
      <c r="A16" s="80">
        <v>10</v>
      </c>
      <c r="B16" s="49" t="s">
        <v>17</v>
      </c>
      <c r="C16" s="15">
        <v>42188</v>
      </c>
      <c r="D16" s="15">
        <v>69306.2</v>
      </c>
      <c r="E16" s="15">
        <f t="shared" si="0"/>
        <v>164.27941594766284</v>
      </c>
      <c r="F16" s="15">
        <v>45302.5</v>
      </c>
      <c r="G16" s="15">
        <v>59358.3</v>
      </c>
      <c r="H16" s="15">
        <f t="shared" si="1"/>
        <v>131.02654378897412</v>
      </c>
      <c r="I16" s="15">
        <v>2302594.7000000002</v>
      </c>
      <c r="J16" s="15">
        <v>2149951</v>
      </c>
      <c r="K16" s="66">
        <f t="shared" si="2"/>
        <v>93.370795998097265</v>
      </c>
      <c r="L16" s="15">
        <v>2423120.1</v>
      </c>
      <c r="M16" s="15">
        <v>2061598.2</v>
      </c>
      <c r="N16" s="66">
        <f t="shared" si="3"/>
        <v>85.080314426016272</v>
      </c>
      <c r="O16" s="66">
        <f t="shared" si="4"/>
        <v>2.8792370889730114</v>
      </c>
      <c r="Q16" s="43">
        <v>7248.4</v>
      </c>
      <c r="R16" s="43">
        <v>7161</v>
      </c>
      <c r="S16" s="43">
        <v>42128.1</v>
      </c>
      <c r="T16" s="43">
        <v>34795.5</v>
      </c>
      <c r="U16" s="43">
        <f t="shared" si="5"/>
        <v>49376.5</v>
      </c>
      <c r="V16" s="43">
        <f t="shared" si="6"/>
        <v>41956.5</v>
      </c>
      <c r="Y16" s="43">
        <v>768.5</v>
      </c>
      <c r="Z16" s="43">
        <v>721.5</v>
      </c>
      <c r="AA16" s="43">
        <f t="shared" si="7"/>
        <v>768.5</v>
      </c>
      <c r="AB16" s="43">
        <f t="shared" si="8"/>
        <v>721.5</v>
      </c>
      <c r="AD16" s="43">
        <v>23081</v>
      </c>
      <c r="AE16" s="43">
        <v>3286.7</v>
      </c>
      <c r="AF16" s="43">
        <v>1688.5</v>
      </c>
      <c r="AG16" s="43">
        <f t="shared" si="9"/>
        <v>28056.2</v>
      </c>
      <c r="AI16" s="43">
        <v>78119</v>
      </c>
      <c r="AJ16" s="43">
        <v>75362</v>
      </c>
      <c r="AK16" s="48">
        <f t="shared" si="10"/>
        <v>2380713.7000000002</v>
      </c>
      <c r="AL16" s="48">
        <f t="shared" si="11"/>
        <v>2225313</v>
      </c>
    </row>
    <row r="17" spans="1:38">
      <c r="A17" s="80">
        <v>11</v>
      </c>
      <c r="B17" s="49" t="s">
        <v>18</v>
      </c>
      <c r="C17" s="15">
        <v>22327.5</v>
      </c>
      <c r="D17" s="15">
        <v>24164.9</v>
      </c>
      <c r="E17" s="15">
        <f t="shared" si="0"/>
        <v>108.22931362669354</v>
      </c>
      <c r="F17" s="15">
        <v>34911</v>
      </c>
      <c r="G17" s="15">
        <v>41329.300000000003</v>
      </c>
      <c r="H17" s="15">
        <f t="shared" si="1"/>
        <v>118.38474979232907</v>
      </c>
      <c r="I17" s="15">
        <v>1699080.8</v>
      </c>
      <c r="J17" s="15">
        <v>1415882.2</v>
      </c>
      <c r="K17" s="66">
        <f t="shared" si="2"/>
        <v>83.332246471150754</v>
      </c>
      <c r="L17" s="15">
        <v>1714779.3</v>
      </c>
      <c r="M17" s="15">
        <v>1426784.1</v>
      </c>
      <c r="N17" s="66">
        <f t="shared" si="3"/>
        <v>83.205115667071567</v>
      </c>
      <c r="O17" s="66">
        <f t="shared" si="4"/>
        <v>2.8966751171393064</v>
      </c>
      <c r="Q17" s="43">
        <v>4728.2</v>
      </c>
      <c r="R17" s="43">
        <v>5660.6</v>
      </c>
      <c r="S17" s="43">
        <v>22292</v>
      </c>
      <c r="T17" s="43">
        <v>21808.2</v>
      </c>
      <c r="U17" s="43">
        <f t="shared" si="5"/>
        <v>27020.2</v>
      </c>
      <c r="V17" s="43">
        <f t="shared" si="6"/>
        <v>27468.800000000003</v>
      </c>
      <c r="X17" s="48">
        <v>120</v>
      </c>
      <c r="Y17" s="43">
        <v>552.9</v>
      </c>
      <c r="Z17" s="43">
        <v>1131.3</v>
      </c>
      <c r="AA17" s="43">
        <f t="shared" si="7"/>
        <v>552.9</v>
      </c>
      <c r="AB17" s="43">
        <f t="shared" si="8"/>
        <v>1251.3</v>
      </c>
      <c r="AD17" s="43">
        <v>8812.7000000000007</v>
      </c>
      <c r="AE17" s="43">
        <v>2336.5</v>
      </c>
      <c r="AF17" s="43">
        <v>445.4</v>
      </c>
      <c r="AG17" s="43">
        <f t="shared" si="9"/>
        <v>11594.6</v>
      </c>
      <c r="AI17" s="43">
        <v>56398</v>
      </c>
      <c r="AJ17" s="43">
        <v>52598</v>
      </c>
      <c r="AK17" s="48">
        <f t="shared" si="10"/>
        <v>1755478.8</v>
      </c>
      <c r="AL17" s="48">
        <f t="shared" si="11"/>
        <v>1468480.2</v>
      </c>
    </row>
    <row r="18" spans="1:38">
      <c r="A18" s="80">
        <v>12</v>
      </c>
      <c r="B18" s="49" t="s">
        <v>19</v>
      </c>
      <c r="C18" s="15">
        <v>28500</v>
      </c>
      <c r="D18" s="15">
        <v>35787.5</v>
      </c>
      <c r="E18" s="15">
        <f t="shared" si="0"/>
        <v>125.57017543859649</v>
      </c>
      <c r="F18" s="15">
        <v>32349.5</v>
      </c>
      <c r="G18" s="15">
        <v>43281.1</v>
      </c>
      <c r="H18" s="15">
        <f t="shared" si="1"/>
        <v>133.79217607690998</v>
      </c>
      <c r="I18" s="15">
        <v>1552658.2</v>
      </c>
      <c r="J18" s="15">
        <v>1388863.7</v>
      </c>
      <c r="K18" s="66">
        <f t="shared" si="2"/>
        <v>89.450704604529179</v>
      </c>
      <c r="L18" s="15">
        <v>1631100.5</v>
      </c>
      <c r="M18" s="15">
        <v>1284867.8</v>
      </c>
      <c r="N18" s="66">
        <f t="shared" si="3"/>
        <v>78.77306150050228</v>
      </c>
      <c r="O18" s="66">
        <f t="shared" si="4"/>
        <v>3.3685255401372807</v>
      </c>
      <c r="Q18" s="43">
        <v>5779.1</v>
      </c>
      <c r="R18" s="43">
        <v>4150.8</v>
      </c>
      <c r="S18" s="43">
        <v>23654.7</v>
      </c>
      <c r="T18" s="43">
        <v>21020.799999999999</v>
      </c>
      <c r="U18" s="43">
        <f t="shared" si="5"/>
        <v>29433.800000000003</v>
      </c>
      <c r="V18" s="43">
        <f t="shared" si="6"/>
        <v>25171.599999999999</v>
      </c>
      <c r="X18" s="48">
        <v>26</v>
      </c>
      <c r="Y18" s="43">
        <v>470.3</v>
      </c>
      <c r="Z18" s="43">
        <v>80.8</v>
      </c>
      <c r="AA18" s="43">
        <f t="shared" si="7"/>
        <v>470.3</v>
      </c>
      <c r="AB18" s="43">
        <f t="shared" si="8"/>
        <v>106.8</v>
      </c>
      <c r="AD18" s="43">
        <v>9889.2999999999993</v>
      </c>
      <c r="AE18" s="43">
        <v>1607.5</v>
      </c>
      <c r="AF18" s="43">
        <v>380.9</v>
      </c>
      <c r="AG18" s="43">
        <f t="shared" si="9"/>
        <v>11877.699999999999</v>
      </c>
      <c r="AI18" s="43">
        <v>61137</v>
      </c>
      <c r="AJ18" s="43">
        <v>55305</v>
      </c>
      <c r="AK18" s="48">
        <f t="shared" si="10"/>
        <v>1613795.2</v>
      </c>
      <c r="AL18" s="48">
        <f t="shared" si="11"/>
        <v>1444168.7</v>
      </c>
    </row>
    <row r="19" spans="1:38">
      <c r="A19" s="80">
        <v>13</v>
      </c>
      <c r="B19" s="49" t="s">
        <v>20</v>
      </c>
      <c r="C19" s="15">
        <v>40380.5</v>
      </c>
      <c r="D19" s="15">
        <v>49597.9</v>
      </c>
      <c r="E19" s="15">
        <f t="shared" si="0"/>
        <v>122.82636421044812</v>
      </c>
      <c r="F19" s="15">
        <v>37764</v>
      </c>
      <c r="G19" s="15">
        <v>55175</v>
      </c>
      <c r="H19" s="15">
        <f t="shared" si="1"/>
        <v>146.1047558521343</v>
      </c>
      <c r="I19" s="15">
        <v>1499754.9</v>
      </c>
      <c r="J19" s="15">
        <v>1434170.9</v>
      </c>
      <c r="K19" s="66">
        <f t="shared" si="2"/>
        <v>95.627018788203316</v>
      </c>
      <c r="L19" s="15">
        <v>1615829.6</v>
      </c>
      <c r="M19" s="15">
        <v>1314943.3999999999</v>
      </c>
      <c r="N19" s="66">
        <f t="shared" si="3"/>
        <v>81.378840937187931</v>
      </c>
      <c r="O19" s="66">
        <f t="shared" si="4"/>
        <v>4.1959980939103536</v>
      </c>
      <c r="Q19" s="43">
        <v>5095.8</v>
      </c>
      <c r="R19" s="43">
        <v>4854.8999999999996</v>
      </c>
      <c r="S19" s="43">
        <v>19102.900000000001</v>
      </c>
      <c r="T19" s="43">
        <v>9837.2999999999993</v>
      </c>
      <c r="U19" s="43">
        <f t="shared" si="5"/>
        <v>24198.7</v>
      </c>
      <c r="V19" s="43">
        <f t="shared" si="6"/>
        <v>14692.199999999999</v>
      </c>
      <c r="Y19" s="43">
        <v>428.9</v>
      </c>
      <c r="Z19" s="43">
        <v>171.7</v>
      </c>
      <c r="AA19" s="43">
        <f t="shared" si="7"/>
        <v>428.9</v>
      </c>
      <c r="AB19" s="43">
        <f t="shared" si="8"/>
        <v>171.7</v>
      </c>
      <c r="AD19" s="43">
        <v>6753.8</v>
      </c>
      <c r="AE19" s="43">
        <v>1625.9</v>
      </c>
      <c r="AF19" s="43">
        <v>385.2</v>
      </c>
      <c r="AG19" s="43">
        <f t="shared" si="9"/>
        <v>8764.9000000000015</v>
      </c>
      <c r="AI19" s="43">
        <v>57220</v>
      </c>
      <c r="AJ19" s="43">
        <v>56954</v>
      </c>
      <c r="AK19" s="48">
        <f t="shared" si="10"/>
        <v>1556974.9</v>
      </c>
      <c r="AL19" s="48">
        <f t="shared" si="11"/>
        <v>1491124.9</v>
      </c>
    </row>
    <row r="20" spans="1:38">
      <c r="A20" s="80">
        <v>14</v>
      </c>
      <c r="B20" s="49" t="s">
        <v>21</v>
      </c>
      <c r="C20" s="15">
        <v>22354.5</v>
      </c>
      <c r="D20" s="15">
        <v>33650.699999999997</v>
      </c>
      <c r="E20" s="15">
        <f t="shared" si="0"/>
        <v>150.53210762933637</v>
      </c>
      <c r="F20" s="15">
        <v>24391</v>
      </c>
      <c r="G20" s="15">
        <v>45931.8</v>
      </c>
      <c r="H20" s="15">
        <f t="shared" si="1"/>
        <v>188.31454224919028</v>
      </c>
      <c r="I20" s="15">
        <v>1618642.5</v>
      </c>
      <c r="J20" s="15">
        <v>1498166.4</v>
      </c>
      <c r="K20" s="66">
        <f t="shared" si="2"/>
        <v>92.556966717480847</v>
      </c>
      <c r="L20" s="15">
        <v>1707963.3</v>
      </c>
      <c r="M20" s="15">
        <v>1398460.5</v>
      </c>
      <c r="N20" s="66">
        <f t="shared" si="3"/>
        <v>81.878837794699692</v>
      </c>
      <c r="O20" s="66">
        <f t="shared" si="4"/>
        <v>3.2844545841659452</v>
      </c>
      <c r="Q20" s="43">
        <v>4537.7</v>
      </c>
      <c r="R20" s="43">
        <v>4791.2</v>
      </c>
      <c r="S20" s="43">
        <v>26280.3</v>
      </c>
      <c r="T20" s="43">
        <v>25659.3</v>
      </c>
      <c r="U20" s="43">
        <f t="shared" si="5"/>
        <v>30818</v>
      </c>
      <c r="V20" s="43">
        <f t="shared" si="6"/>
        <v>30450.5</v>
      </c>
      <c r="Y20" s="43">
        <v>620.9</v>
      </c>
      <c r="AA20" s="43">
        <f t="shared" si="7"/>
        <v>620.9</v>
      </c>
      <c r="AB20" s="43">
        <f t="shared" si="8"/>
        <v>0</v>
      </c>
      <c r="AD20" s="43">
        <v>9493.7000000000007</v>
      </c>
      <c r="AE20" s="43">
        <v>1542.3</v>
      </c>
      <c r="AF20" s="43">
        <v>296.39999999999998</v>
      </c>
      <c r="AG20" s="43">
        <f t="shared" si="9"/>
        <v>11332.4</v>
      </c>
      <c r="AI20" s="43">
        <v>67955</v>
      </c>
      <c r="AJ20" s="43">
        <v>64412</v>
      </c>
      <c r="AK20" s="48">
        <f t="shared" si="10"/>
        <v>1686597.5</v>
      </c>
      <c r="AL20" s="48">
        <f t="shared" si="11"/>
        <v>1562578.4</v>
      </c>
    </row>
    <row r="21" spans="1:38">
      <c r="A21" s="80">
        <v>15</v>
      </c>
      <c r="B21" s="49" t="s">
        <v>22</v>
      </c>
      <c r="C21" s="15">
        <v>52886.5</v>
      </c>
      <c r="D21" s="15">
        <v>26055.3</v>
      </c>
      <c r="E21" s="15">
        <f t="shared" si="0"/>
        <v>49.266447959309083</v>
      </c>
      <c r="F21" s="15">
        <v>14651</v>
      </c>
      <c r="G21" s="15">
        <v>22620.1</v>
      </c>
      <c r="H21" s="15">
        <f t="shared" si="1"/>
        <v>154.39287420653881</v>
      </c>
      <c r="I21" s="15">
        <v>1310279.3999999999</v>
      </c>
      <c r="J21" s="15">
        <v>1040088.9</v>
      </c>
      <c r="K21" s="66">
        <f t="shared" si="2"/>
        <v>79.379169053562165</v>
      </c>
      <c r="L21" s="15">
        <v>1771438.5</v>
      </c>
      <c r="M21" s="15">
        <v>1210468</v>
      </c>
      <c r="N21" s="66">
        <f t="shared" si="3"/>
        <v>68.332487975168192</v>
      </c>
      <c r="O21" s="66">
        <f t="shared" si="4"/>
        <v>1.8687069794492708</v>
      </c>
      <c r="Q21" s="43">
        <v>5447.1</v>
      </c>
      <c r="R21" s="43">
        <v>5299.9</v>
      </c>
      <c r="S21" s="43">
        <v>14050.4</v>
      </c>
      <c r="T21" s="43">
        <v>13268.6</v>
      </c>
      <c r="U21" s="43">
        <f t="shared" si="5"/>
        <v>19497.5</v>
      </c>
      <c r="V21" s="43">
        <f t="shared" si="6"/>
        <v>18568.5</v>
      </c>
      <c r="Y21" s="43">
        <v>371.2</v>
      </c>
      <c r="AA21" s="43">
        <f t="shared" si="7"/>
        <v>371.2</v>
      </c>
      <c r="AB21" s="43">
        <f t="shared" si="8"/>
        <v>0</v>
      </c>
      <c r="AD21" s="43">
        <v>5152.2</v>
      </c>
      <c r="AE21" s="43">
        <v>1559.5</v>
      </c>
      <c r="AF21" s="43">
        <v>180.2</v>
      </c>
      <c r="AG21" s="43">
        <f t="shared" si="9"/>
        <v>6891.9</v>
      </c>
      <c r="AI21" s="43">
        <v>44748</v>
      </c>
      <c r="AJ21" s="43">
        <v>42855</v>
      </c>
      <c r="AK21" s="48">
        <f t="shared" si="10"/>
        <v>1355027.4</v>
      </c>
      <c r="AL21" s="48">
        <f t="shared" si="11"/>
        <v>1082943.8999999999</v>
      </c>
    </row>
    <row r="22" spans="1:38">
      <c r="A22" s="80">
        <v>16</v>
      </c>
      <c r="B22" s="49" t="s">
        <v>23</v>
      </c>
      <c r="C22" s="15">
        <v>39325</v>
      </c>
      <c r="D22" s="15">
        <v>35062.1</v>
      </c>
      <c r="E22" s="15">
        <f t="shared" si="0"/>
        <v>89.159821996185627</v>
      </c>
      <c r="F22" s="15">
        <v>37790</v>
      </c>
      <c r="G22" s="15">
        <v>54007.1</v>
      </c>
      <c r="H22" s="15">
        <f t="shared" si="1"/>
        <v>142.91373379200846</v>
      </c>
      <c r="I22" s="15">
        <v>1834985.3</v>
      </c>
      <c r="J22" s="15">
        <v>1699087.9</v>
      </c>
      <c r="K22" s="66">
        <f t="shared" si="2"/>
        <v>92.594087810948665</v>
      </c>
      <c r="L22" s="15">
        <v>1857383.9</v>
      </c>
      <c r="M22" s="15">
        <v>1483043.7</v>
      </c>
      <c r="N22" s="66">
        <f t="shared" si="3"/>
        <v>79.845835855473936</v>
      </c>
      <c r="O22" s="66">
        <f t="shared" si="4"/>
        <v>3.6416391506197696</v>
      </c>
      <c r="Q22" s="43">
        <v>7930.5</v>
      </c>
      <c r="R22" s="43">
        <v>4034.7</v>
      </c>
      <c r="S22" s="43">
        <v>41070.800000000003</v>
      </c>
      <c r="T22" s="43">
        <v>35130.9</v>
      </c>
      <c r="U22" s="43">
        <f t="shared" si="5"/>
        <v>49001.3</v>
      </c>
      <c r="V22" s="43">
        <f t="shared" si="6"/>
        <v>39165.599999999999</v>
      </c>
      <c r="Y22" s="43">
        <v>794.6</v>
      </c>
      <c r="Z22" s="43">
        <v>547.29999999999995</v>
      </c>
      <c r="AA22" s="43">
        <f t="shared" si="7"/>
        <v>794.6</v>
      </c>
      <c r="AB22" s="43">
        <f t="shared" si="8"/>
        <v>547.29999999999995</v>
      </c>
      <c r="AD22" s="43">
        <v>18144.599999999999</v>
      </c>
      <c r="AE22" s="43">
        <v>2923.2</v>
      </c>
      <c r="AF22" s="43">
        <v>1042.8</v>
      </c>
      <c r="AG22" s="43">
        <f t="shared" si="9"/>
        <v>22110.6</v>
      </c>
      <c r="AI22" s="43">
        <v>87101</v>
      </c>
      <c r="AJ22" s="43">
        <v>73506</v>
      </c>
      <c r="AK22" s="48">
        <f t="shared" si="10"/>
        <v>1922086.3</v>
      </c>
      <c r="AL22" s="48">
        <f t="shared" si="11"/>
        <v>1772593.9</v>
      </c>
    </row>
    <row r="23" spans="1:38">
      <c r="A23" s="80">
        <v>17</v>
      </c>
      <c r="B23" s="49" t="s">
        <v>24</v>
      </c>
      <c r="C23" s="15">
        <v>29621</v>
      </c>
      <c r="D23" s="15">
        <v>28837.7</v>
      </c>
      <c r="E23" s="15">
        <f t="shared" si="0"/>
        <v>97.355592316262118</v>
      </c>
      <c r="F23" s="15">
        <v>25618.1</v>
      </c>
      <c r="G23" s="15">
        <v>29345.5</v>
      </c>
      <c r="H23" s="15">
        <f t="shared" si="1"/>
        <v>114.5498690379068</v>
      </c>
      <c r="I23" s="15">
        <v>1498784.1</v>
      </c>
      <c r="J23" s="15">
        <v>1327555.5</v>
      </c>
      <c r="K23" s="66">
        <f t="shared" si="2"/>
        <v>88.575499299732357</v>
      </c>
      <c r="L23" s="15">
        <v>1553064.8</v>
      </c>
      <c r="M23" s="15">
        <v>1297360.6000000001</v>
      </c>
      <c r="N23" s="66">
        <f t="shared" si="3"/>
        <v>83.535509915619755</v>
      </c>
      <c r="O23" s="66">
        <f t="shared" si="4"/>
        <v>2.2619385851551219</v>
      </c>
      <c r="Q23" s="43">
        <v>5556.5</v>
      </c>
      <c r="R23" s="43">
        <v>4553.8</v>
      </c>
      <c r="S23" s="43">
        <v>16458.400000000001</v>
      </c>
      <c r="T23" s="43">
        <v>15759</v>
      </c>
      <c r="U23" s="43">
        <f t="shared" si="5"/>
        <v>22014.9</v>
      </c>
      <c r="V23" s="43">
        <f t="shared" si="6"/>
        <v>20312.8</v>
      </c>
      <c r="Y23" s="43">
        <v>396.3</v>
      </c>
      <c r="Z23" s="43">
        <v>156.80000000000001</v>
      </c>
      <c r="AA23" s="43">
        <f t="shared" si="7"/>
        <v>396.3</v>
      </c>
      <c r="AB23" s="43">
        <f t="shared" si="8"/>
        <v>156.80000000000001</v>
      </c>
      <c r="AD23" s="43">
        <v>6234.1</v>
      </c>
      <c r="AE23" s="43">
        <v>1541.2</v>
      </c>
      <c r="AF23" s="43">
        <v>448.7</v>
      </c>
      <c r="AG23" s="43">
        <f t="shared" si="9"/>
        <v>8224</v>
      </c>
      <c r="AI23" s="43">
        <v>56339</v>
      </c>
      <c r="AJ23" s="43">
        <v>49517</v>
      </c>
      <c r="AK23" s="48">
        <f t="shared" si="10"/>
        <v>1555123.1</v>
      </c>
      <c r="AL23" s="48">
        <f t="shared" si="11"/>
        <v>1377072.5</v>
      </c>
    </row>
    <row r="24" spans="1:38">
      <c r="A24" s="80">
        <v>18</v>
      </c>
      <c r="B24" s="49" t="s">
        <v>25</v>
      </c>
      <c r="C24" s="15">
        <v>18521.7</v>
      </c>
      <c r="D24" s="15">
        <v>23050.3</v>
      </c>
      <c r="E24" s="15">
        <f t="shared" si="0"/>
        <v>124.45023944886269</v>
      </c>
      <c r="F24" s="15">
        <v>19278.7</v>
      </c>
      <c r="G24" s="15">
        <v>25678.3</v>
      </c>
      <c r="H24" s="15">
        <f t="shared" si="1"/>
        <v>133.19518432259437</v>
      </c>
      <c r="I24" s="15">
        <v>2014467.4</v>
      </c>
      <c r="J24" s="15">
        <v>1850508.6</v>
      </c>
      <c r="K24" s="66">
        <f t="shared" si="2"/>
        <v>91.860935550508287</v>
      </c>
      <c r="L24" s="15">
        <v>2110305</v>
      </c>
      <c r="M24" s="15">
        <v>1771090.5</v>
      </c>
      <c r="N24" s="66">
        <f t="shared" si="3"/>
        <v>83.925806933121038</v>
      </c>
      <c r="O24" s="66">
        <f t="shared" si="4"/>
        <v>1.4498581523643201</v>
      </c>
      <c r="Q24" s="43">
        <v>6541.5</v>
      </c>
      <c r="R24" s="43">
        <v>7064.1</v>
      </c>
      <c r="S24" s="43">
        <v>39382.1</v>
      </c>
      <c r="T24" s="43">
        <v>35053</v>
      </c>
      <c r="U24" s="43">
        <f t="shared" si="5"/>
        <v>45923.6</v>
      </c>
      <c r="V24" s="43">
        <f t="shared" si="6"/>
        <v>42117.1</v>
      </c>
      <c r="W24" s="48">
        <v>25</v>
      </c>
      <c r="X24" s="48">
        <v>30</v>
      </c>
      <c r="Y24" s="43">
        <v>657.8</v>
      </c>
      <c r="Z24" s="48">
        <v>290</v>
      </c>
      <c r="AA24" s="43">
        <f t="shared" si="7"/>
        <v>682.8</v>
      </c>
      <c r="AB24" s="43">
        <f t="shared" si="8"/>
        <v>320</v>
      </c>
      <c r="AD24" s="43">
        <v>18558</v>
      </c>
      <c r="AE24" s="43">
        <v>2822.1</v>
      </c>
      <c r="AF24" s="43">
        <v>465.3</v>
      </c>
      <c r="AG24" s="43">
        <f t="shared" si="9"/>
        <v>21845.399999999998</v>
      </c>
      <c r="AI24" s="43">
        <v>76504</v>
      </c>
      <c r="AJ24" s="43">
        <v>76659</v>
      </c>
      <c r="AK24" s="48">
        <f t="shared" si="10"/>
        <v>2090971.4</v>
      </c>
      <c r="AL24" s="48">
        <f t="shared" si="11"/>
        <v>1927167.6</v>
      </c>
    </row>
    <row r="25" spans="1:38">
      <c r="A25" s="80">
        <v>19</v>
      </c>
      <c r="B25" s="49" t="s">
        <v>26</v>
      </c>
      <c r="C25" s="15">
        <v>28534</v>
      </c>
      <c r="D25" s="15">
        <v>38342.699999999997</v>
      </c>
      <c r="E25" s="15">
        <f t="shared" si="0"/>
        <v>134.37548188126445</v>
      </c>
      <c r="F25" s="15">
        <v>29825</v>
      </c>
      <c r="G25" s="15">
        <v>38884.300000000003</v>
      </c>
      <c r="H25" s="15">
        <f t="shared" si="1"/>
        <v>130.37485331098074</v>
      </c>
      <c r="I25" s="15">
        <v>1483409.7</v>
      </c>
      <c r="J25" s="15">
        <v>1317878</v>
      </c>
      <c r="K25" s="66">
        <f t="shared" si="2"/>
        <v>88.841134044087752</v>
      </c>
      <c r="L25" s="15">
        <v>1605663.3</v>
      </c>
      <c r="M25" s="15">
        <v>1332682.5</v>
      </c>
      <c r="N25" s="66">
        <f t="shared" si="3"/>
        <v>82.998876539060205</v>
      </c>
      <c r="O25" s="66">
        <f t="shared" si="4"/>
        <v>2.9177467251201996</v>
      </c>
      <c r="Q25" s="43">
        <v>5573.1</v>
      </c>
      <c r="R25" s="43">
        <v>5505.9</v>
      </c>
      <c r="S25" s="43">
        <v>28356</v>
      </c>
      <c r="T25" s="43">
        <v>28001.3</v>
      </c>
      <c r="U25" s="43">
        <f t="shared" si="5"/>
        <v>33929.1</v>
      </c>
      <c r="V25" s="43">
        <f t="shared" si="6"/>
        <v>33507.199999999997</v>
      </c>
      <c r="X25" s="43">
        <v>26.4</v>
      </c>
      <c r="Y25" s="43">
        <v>487.3</v>
      </c>
      <c r="Z25" s="43">
        <v>432.4</v>
      </c>
      <c r="AA25" s="43">
        <f t="shared" si="7"/>
        <v>487.3</v>
      </c>
      <c r="AB25" s="43">
        <f t="shared" si="8"/>
        <v>458.79999999999995</v>
      </c>
      <c r="AD25" s="43">
        <v>9398.9</v>
      </c>
      <c r="AE25" s="43">
        <v>1825</v>
      </c>
      <c r="AF25" s="43">
        <v>471.1</v>
      </c>
      <c r="AG25" s="43">
        <f t="shared" si="9"/>
        <v>11695</v>
      </c>
      <c r="AI25" s="43">
        <v>59392</v>
      </c>
      <c r="AJ25" s="43">
        <v>54922</v>
      </c>
      <c r="AK25" s="48">
        <f t="shared" si="10"/>
        <v>1542801.7</v>
      </c>
      <c r="AL25" s="48">
        <f t="shared" si="11"/>
        <v>1372800</v>
      </c>
    </row>
    <row r="26" spans="1:38">
      <c r="A26" s="80">
        <v>20</v>
      </c>
      <c r="B26" s="49" t="s">
        <v>27</v>
      </c>
      <c r="C26" s="15">
        <v>15432</v>
      </c>
      <c r="D26" s="15">
        <v>17383.2</v>
      </c>
      <c r="E26" s="15">
        <f t="shared" si="0"/>
        <v>112.6438569206843</v>
      </c>
      <c r="F26" s="15">
        <v>12335</v>
      </c>
      <c r="G26" s="15">
        <v>33890.699999999997</v>
      </c>
      <c r="H26" s="15">
        <f t="shared" si="1"/>
        <v>274.75233076611266</v>
      </c>
      <c r="I26" s="15">
        <v>1313839.5</v>
      </c>
      <c r="J26" s="15">
        <v>1109576.3999999999</v>
      </c>
      <c r="K26" s="66">
        <f t="shared" si="2"/>
        <v>84.452964003594047</v>
      </c>
      <c r="L26" s="15">
        <v>1393827.4</v>
      </c>
      <c r="M26" s="15">
        <v>1111358.1000000001</v>
      </c>
      <c r="N26" s="66">
        <f t="shared" si="3"/>
        <v>79.734269824226459</v>
      </c>
      <c r="O26" s="66">
        <f t="shared" si="4"/>
        <v>3.0494851299504631</v>
      </c>
      <c r="Q26" s="43">
        <v>4875.8999999999996</v>
      </c>
      <c r="R26" s="43">
        <v>4862.1000000000004</v>
      </c>
      <c r="S26" s="43">
        <v>29769.8</v>
      </c>
      <c r="T26" s="43">
        <v>24361.4</v>
      </c>
      <c r="U26" s="43">
        <f t="shared" si="5"/>
        <v>34645.699999999997</v>
      </c>
      <c r="V26" s="43">
        <f t="shared" si="6"/>
        <v>29223.5</v>
      </c>
      <c r="Y26" s="43">
        <v>558.4</v>
      </c>
      <c r="Z26" s="43">
        <v>57.7</v>
      </c>
      <c r="AA26" s="43">
        <f t="shared" si="7"/>
        <v>558.4</v>
      </c>
      <c r="AB26" s="43">
        <f t="shared" si="8"/>
        <v>57.7</v>
      </c>
      <c r="AD26" s="43">
        <v>11006.8</v>
      </c>
      <c r="AE26" s="43">
        <v>1715.2</v>
      </c>
      <c r="AF26" s="43">
        <v>446</v>
      </c>
      <c r="AG26" s="43">
        <f t="shared" si="9"/>
        <v>13168</v>
      </c>
      <c r="AI26" s="43">
        <v>71373</v>
      </c>
      <c r="AJ26" s="43">
        <v>65889</v>
      </c>
      <c r="AK26" s="48">
        <f t="shared" si="10"/>
        <v>1385212.5</v>
      </c>
      <c r="AL26" s="48">
        <f t="shared" si="11"/>
        <v>1175465.3999999999</v>
      </c>
    </row>
    <row r="27" spans="1:38">
      <c r="A27" s="80">
        <v>21</v>
      </c>
      <c r="B27" s="49" t="s">
        <v>28</v>
      </c>
      <c r="C27" s="15">
        <v>44821.5</v>
      </c>
      <c r="D27" s="15">
        <v>52667.199999999997</v>
      </c>
      <c r="E27" s="15">
        <f t="shared" si="0"/>
        <v>117.50432270227458</v>
      </c>
      <c r="F27" s="15">
        <v>44482</v>
      </c>
      <c r="G27" s="15">
        <v>44724.2</v>
      </c>
      <c r="H27" s="15">
        <f t="shared" si="1"/>
        <v>100.5444899060294</v>
      </c>
      <c r="I27" s="15">
        <v>1385798.5</v>
      </c>
      <c r="J27" s="15">
        <v>1180603.1000000001</v>
      </c>
      <c r="K27" s="66">
        <f t="shared" si="2"/>
        <v>85.192984405741541</v>
      </c>
      <c r="L27" s="15">
        <v>1483871.8</v>
      </c>
      <c r="M27" s="15">
        <v>1227546.8999999999</v>
      </c>
      <c r="N27" s="66">
        <f t="shared" si="3"/>
        <v>82.725940340668231</v>
      </c>
      <c r="O27" s="66">
        <f t="shared" si="4"/>
        <v>3.6433801429501389</v>
      </c>
      <c r="Q27" s="43">
        <v>6656.8</v>
      </c>
      <c r="R27" s="43">
        <v>5775.7</v>
      </c>
      <c r="S27" s="43">
        <v>19991.3</v>
      </c>
      <c r="T27" s="43">
        <v>18813.599999999999</v>
      </c>
      <c r="U27" s="43">
        <f t="shared" si="5"/>
        <v>26648.1</v>
      </c>
      <c r="V27" s="43">
        <f t="shared" si="6"/>
        <v>24589.3</v>
      </c>
      <c r="X27" s="43">
        <v>5.0999999999999996</v>
      </c>
      <c r="Y27" s="43">
        <v>457.8</v>
      </c>
      <c r="Z27" s="43">
        <v>161.9</v>
      </c>
      <c r="AA27" s="43">
        <f t="shared" si="7"/>
        <v>457.8</v>
      </c>
      <c r="AB27" s="43">
        <f t="shared" si="8"/>
        <v>167</v>
      </c>
      <c r="AD27" s="43">
        <v>6744.6</v>
      </c>
      <c r="AE27" s="43">
        <v>2029.7</v>
      </c>
      <c r="AF27" s="43">
        <v>475.6</v>
      </c>
      <c r="AG27" s="43">
        <f t="shared" si="9"/>
        <v>9249.9000000000015</v>
      </c>
      <c r="AI27" s="43">
        <v>58456</v>
      </c>
      <c r="AJ27" s="43">
        <v>55123</v>
      </c>
      <c r="AK27" s="48">
        <f t="shared" si="10"/>
        <v>1444254.5</v>
      </c>
      <c r="AL27" s="48">
        <f t="shared" si="11"/>
        <v>1235726.1000000001</v>
      </c>
    </row>
    <row r="28" spans="1:38">
      <c r="A28" s="80">
        <v>22</v>
      </c>
      <c r="B28" s="49" t="s">
        <v>29</v>
      </c>
      <c r="C28" s="15">
        <v>13317.8</v>
      </c>
      <c r="D28" s="15">
        <v>27011.599999999999</v>
      </c>
      <c r="E28" s="15">
        <f t="shared" si="0"/>
        <v>202.82328913183858</v>
      </c>
      <c r="F28" s="15">
        <v>17891</v>
      </c>
      <c r="G28" s="15">
        <v>40195.800000000003</v>
      </c>
      <c r="H28" s="15">
        <f t="shared" si="1"/>
        <v>224.6705047230451</v>
      </c>
      <c r="I28" s="15">
        <v>1481251.2</v>
      </c>
      <c r="J28" s="15">
        <v>1250277.1000000001</v>
      </c>
      <c r="K28" s="66">
        <f t="shared" si="2"/>
        <v>84.406824446792015</v>
      </c>
      <c r="L28" s="15">
        <v>1633003.3</v>
      </c>
      <c r="M28" s="15">
        <v>1291678.8999999999</v>
      </c>
      <c r="N28" s="66">
        <f t="shared" si="3"/>
        <v>79.098364345007738</v>
      </c>
      <c r="O28" s="66">
        <f t="shared" si="4"/>
        <v>3.1119034304888009</v>
      </c>
      <c r="Q28" s="43">
        <v>4350.8999999999996</v>
      </c>
      <c r="R28" s="43">
        <v>3406.5</v>
      </c>
      <c r="S28" s="43">
        <v>20234.2</v>
      </c>
      <c r="T28" s="43">
        <v>16534.3</v>
      </c>
      <c r="U28" s="43">
        <f t="shared" si="5"/>
        <v>24585.1</v>
      </c>
      <c r="V28" s="43">
        <f t="shared" si="6"/>
        <v>19940.8</v>
      </c>
      <c r="Y28" s="43">
        <v>408.4</v>
      </c>
      <c r="AA28" s="43">
        <f t="shared" si="7"/>
        <v>408.4</v>
      </c>
      <c r="AB28" s="43">
        <f t="shared" si="8"/>
        <v>0</v>
      </c>
      <c r="AD28" s="43">
        <v>6219.6</v>
      </c>
      <c r="AE28" s="43">
        <v>1577.1</v>
      </c>
      <c r="AF28" s="43">
        <v>397.9</v>
      </c>
      <c r="AG28" s="43">
        <f t="shared" si="9"/>
        <v>8194.6</v>
      </c>
      <c r="AI28" s="43">
        <v>50836</v>
      </c>
      <c r="AJ28" s="43">
        <v>47590</v>
      </c>
      <c r="AK28" s="48">
        <f t="shared" si="10"/>
        <v>1532087.2</v>
      </c>
      <c r="AL28" s="48">
        <f t="shared" si="11"/>
        <v>1297867.1000000001</v>
      </c>
    </row>
    <row r="29" spans="1:38">
      <c r="A29" s="80">
        <v>23</v>
      </c>
      <c r="B29" s="49" t="s">
        <v>30</v>
      </c>
      <c r="C29" s="15">
        <v>25993.7</v>
      </c>
      <c r="D29" s="15">
        <v>39292.1</v>
      </c>
      <c r="E29" s="15">
        <f t="shared" si="0"/>
        <v>151.16008879074545</v>
      </c>
      <c r="F29" s="15">
        <v>23400</v>
      </c>
      <c r="G29" s="15">
        <v>51981.8</v>
      </c>
      <c r="H29" s="15">
        <f t="shared" si="1"/>
        <v>222.14444444444447</v>
      </c>
      <c r="I29" s="15">
        <v>1277296.6000000001</v>
      </c>
      <c r="J29" s="15">
        <v>1129278.3999999999</v>
      </c>
      <c r="K29" s="66">
        <f t="shared" si="2"/>
        <v>88.411603068543343</v>
      </c>
      <c r="L29" s="15">
        <v>1283672.7</v>
      </c>
      <c r="M29" s="15">
        <v>905920.4</v>
      </c>
      <c r="N29" s="66">
        <f t="shared" si="3"/>
        <v>70.572537688150575</v>
      </c>
      <c r="O29" s="66">
        <f t="shared" si="4"/>
        <v>5.7380096529452258</v>
      </c>
      <c r="Q29" s="43">
        <v>3091.9</v>
      </c>
      <c r="R29" s="43">
        <v>3096.4</v>
      </c>
      <c r="S29" s="43">
        <v>24919.8</v>
      </c>
      <c r="T29" s="43">
        <v>11572.2</v>
      </c>
      <c r="U29" s="43">
        <f t="shared" si="5"/>
        <v>28011.7</v>
      </c>
      <c r="V29" s="43">
        <f t="shared" si="6"/>
        <v>14668.6</v>
      </c>
      <c r="W29" s="48">
        <v>30</v>
      </c>
      <c r="Y29" s="43">
        <v>520.79999999999995</v>
      </c>
      <c r="Z29" s="43">
        <v>272.3</v>
      </c>
      <c r="AA29" s="43">
        <f t="shared" si="7"/>
        <v>550.79999999999995</v>
      </c>
      <c r="AB29" s="43">
        <f t="shared" si="8"/>
        <v>272.3</v>
      </c>
      <c r="AD29" s="43">
        <v>8692.9</v>
      </c>
      <c r="AE29" s="43">
        <v>1904.3</v>
      </c>
      <c r="AF29" s="43">
        <v>444.6</v>
      </c>
      <c r="AG29" s="43">
        <f t="shared" si="9"/>
        <v>11041.8</v>
      </c>
      <c r="AI29" s="43">
        <v>46354</v>
      </c>
      <c r="AJ29" s="43">
        <v>40731</v>
      </c>
      <c r="AK29" s="48">
        <f t="shared" si="10"/>
        <v>1323650.6000000001</v>
      </c>
      <c r="AL29" s="48">
        <f t="shared" si="11"/>
        <v>1170009.3999999999</v>
      </c>
    </row>
    <row r="30" spans="1:38">
      <c r="A30" s="80">
        <v>24</v>
      </c>
      <c r="B30" s="49" t="s">
        <v>31</v>
      </c>
      <c r="C30" s="15">
        <v>167714.5</v>
      </c>
      <c r="D30" s="15">
        <v>373433.3</v>
      </c>
      <c r="E30" s="15">
        <f t="shared" si="0"/>
        <v>222.66011585164071</v>
      </c>
      <c r="F30" s="15">
        <v>461297</v>
      </c>
      <c r="G30" s="15">
        <v>419144.8</v>
      </c>
      <c r="H30" s="15">
        <f t="shared" si="1"/>
        <v>90.862242763339012</v>
      </c>
      <c r="I30" s="15">
        <v>13897868.4</v>
      </c>
      <c r="J30" s="15">
        <v>13081172.6</v>
      </c>
      <c r="K30" s="66">
        <f t="shared" si="2"/>
        <v>94.12358948513284</v>
      </c>
      <c r="L30" s="15">
        <v>14717488</v>
      </c>
      <c r="M30" s="15">
        <v>11172827.300000001</v>
      </c>
      <c r="N30" s="66">
        <f t="shared" si="3"/>
        <v>75.915314488450747</v>
      </c>
      <c r="O30" s="66">
        <f t="shared" si="4"/>
        <v>3.7514658442809727</v>
      </c>
      <c r="Q30" s="43">
        <v>15205.8</v>
      </c>
      <c r="R30" s="43">
        <v>7931.7</v>
      </c>
      <c r="S30" s="43">
        <v>292332.79999999999</v>
      </c>
      <c r="T30" s="43">
        <v>228614.5</v>
      </c>
      <c r="U30" s="43">
        <f t="shared" si="5"/>
        <v>307538.59999999998</v>
      </c>
      <c r="V30" s="43">
        <f t="shared" si="6"/>
        <v>236546.2</v>
      </c>
      <c r="X30" s="43">
        <v>98.6</v>
      </c>
      <c r="Y30" s="43">
        <v>13145.9</v>
      </c>
      <c r="Z30" s="43">
        <v>4312.5</v>
      </c>
      <c r="AA30" s="43">
        <f t="shared" si="7"/>
        <v>13145.9</v>
      </c>
      <c r="AB30" s="43">
        <f t="shared" si="8"/>
        <v>4411.1000000000004</v>
      </c>
      <c r="AD30" s="43">
        <v>113305.2</v>
      </c>
      <c r="AE30" s="43">
        <v>57540.5</v>
      </c>
      <c r="AF30" s="43">
        <v>0</v>
      </c>
      <c r="AG30" s="43">
        <f t="shared" si="9"/>
        <v>170845.7</v>
      </c>
      <c r="AH30" s="48">
        <f>I30-AD33</f>
        <v>13544825.300000001</v>
      </c>
      <c r="AI30" s="43">
        <v>1177847.8</v>
      </c>
      <c r="AJ30" s="43">
        <v>1269687</v>
      </c>
      <c r="AK30" s="48">
        <f t="shared" si="10"/>
        <v>15075716.200000001</v>
      </c>
      <c r="AL30" s="48">
        <f t="shared" si="11"/>
        <v>14350859.6</v>
      </c>
    </row>
    <row r="31" spans="1:38" ht="40.5" customHeight="1">
      <c r="A31" s="80">
        <v>25</v>
      </c>
      <c r="B31" s="101" t="s">
        <v>68</v>
      </c>
      <c r="C31" s="15">
        <v>59763155.799999997</v>
      </c>
      <c r="D31" s="15">
        <v>55762691.399999999</v>
      </c>
      <c r="E31" s="15">
        <f t="shared" si="0"/>
        <v>93.306135952077682</v>
      </c>
      <c r="F31" s="15">
        <v>5100310.8</v>
      </c>
      <c r="G31" s="15">
        <v>4978338.2</v>
      </c>
      <c r="H31" s="15">
        <f t="shared" si="1"/>
        <v>97.608526131387919</v>
      </c>
      <c r="I31" s="15">
        <v>8692503.8000000007</v>
      </c>
      <c r="J31" s="15">
        <v>5168277</v>
      </c>
      <c r="K31" s="66">
        <f t="shared" si="2"/>
        <v>59.456712575725298</v>
      </c>
      <c r="L31" s="15">
        <v>13620270.1</v>
      </c>
      <c r="M31" s="15">
        <v>17593031.699999999</v>
      </c>
      <c r="N31" s="66">
        <f t="shared" si="3"/>
        <v>129.1680089369153</v>
      </c>
      <c r="O31" s="66">
        <f t="shared" si="4"/>
        <v>28.297216107443269</v>
      </c>
      <c r="Q31" s="43">
        <v>322574.90000000002</v>
      </c>
      <c r="R31" s="43">
        <v>162826.4</v>
      </c>
      <c r="S31" s="43">
        <v>377257.8</v>
      </c>
      <c r="T31" s="43">
        <v>287717.7</v>
      </c>
      <c r="U31" s="43">
        <f t="shared" si="5"/>
        <v>699832.7</v>
      </c>
      <c r="V31" s="43">
        <f t="shared" si="6"/>
        <v>450544.1</v>
      </c>
      <c r="Y31" s="43">
        <v>4973.2</v>
      </c>
      <c r="Z31" s="43">
        <v>3808.6</v>
      </c>
      <c r="AA31" s="43">
        <f t="shared" si="7"/>
        <v>4973.2</v>
      </c>
      <c r="AB31" s="43">
        <f t="shared" si="8"/>
        <v>3808.6</v>
      </c>
      <c r="AI31" s="48">
        <v>1321827.3999999999</v>
      </c>
      <c r="AJ31" s="48">
        <v>1401567.9</v>
      </c>
      <c r="AK31" s="48">
        <f t="shared" si="10"/>
        <v>10014331.200000001</v>
      </c>
      <c r="AL31" s="48">
        <f t="shared" si="11"/>
        <v>6569844.9000000004</v>
      </c>
    </row>
    <row r="32" spans="1:38">
      <c r="A32" s="80">
        <v>26</v>
      </c>
      <c r="B32" s="101" t="s">
        <v>86</v>
      </c>
      <c r="C32" s="15"/>
      <c r="D32" s="15"/>
      <c r="E32" s="15"/>
      <c r="F32" s="15"/>
      <c r="G32" s="15"/>
      <c r="H32" s="15"/>
      <c r="I32" s="15"/>
      <c r="J32" s="15"/>
      <c r="K32" s="66"/>
      <c r="L32" s="66"/>
      <c r="M32" s="66"/>
      <c r="N32" s="66"/>
      <c r="O32" s="66"/>
    </row>
    <row r="33" spans="1:33" ht="12.75" thickBot="1">
      <c r="A33" s="107"/>
      <c r="B33" s="130" t="s">
        <v>32</v>
      </c>
      <c r="C33" s="131">
        <f>SUM(C7:C32)</f>
        <v>60631832.299999997</v>
      </c>
      <c r="D33" s="131">
        <f>SUM(D7:D32)</f>
        <v>57002819.899999999</v>
      </c>
      <c r="E33" s="131">
        <f>D33/C33*100</f>
        <v>94.014674697535085</v>
      </c>
      <c r="F33" s="131">
        <f>SUM(F7:F32)</f>
        <v>6260593.1999999993</v>
      </c>
      <c r="G33" s="131">
        <f>SUM(G7:G32)</f>
        <v>6452635.3000000007</v>
      </c>
      <c r="H33" s="131">
        <f>G33/F33*100</f>
        <v>103.06747450065916</v>
      </c>
      <c r="I33" s="131">
        <f>SUM(I7:I31)</f>
        <v>60266810.799999997</v>
      </c>
      <c r="J33" s="131">
        <f>SUM(J7:J32)</f>
        <v>51572368.099999994</v>
      </c>
      <c r="K33" s="132">
        <f>(J33/I33)*100</f>
        <v>85.573414978182313</v>
      </c>
      <c r="L33" s="132">
        <f>SUM(L7:L32)</f>
        <v>68067615.899999991</v>
      </c>
      <c r="M33" s="132">
        <f>SUM(M7:M32)</f>
        <v>60763362.399999991</v>
      </c>
      <c r="N33" s="132">
        <f>M33/L33*100</f>
        <v>89.269121000607868</v>
      </c>
      <c r="O33" s="132">
        <f>G33/M33*100</f>
        <v>10.619286104549081</v>
      </c>
      <c r="Q33" s="43">
        <f t="shared" ref="Q33:AB33" si="12">SUM(Q7:Q31)</f>
        <v>464906.5</v>
      </c>
      <c r="R33" s="43">
        <f t="shared" si="12"/>
        <v>284372.59999999998</v>
      </c>
      <c r="S33" s="48">
        <f t="shared" si="12"/>
        <v>1281885.4000000001</v>
      </c>
      <c r="T33" s="48">
        <f t="shared" si="12"/>
        <v>1030631.0999999999</v>
      </c>
      <c r="U33" s="48">
        <f t="shared" si="12"/>
        <v>1746791.8999999997</v>
      </c>
      <c r="V33" s="48">
        <f t="shared" si="12"/>
        <v>1315003.7000000002</v>
      </c>
      <c r="W33" s="43">
        <f t="shared" si="12"/>
        <v>100.8</v>
      </c>
      <c r="X33" s="43">
        <f t="shared" si="12"/>
        <v>2481.9</v>
      </c>
      <c r="Y33" s="43">
        <f t="shared" si="12"/>
        <v>30470.499999999996</v>
      </c>
      <c r="Z33" s="48">
        <f t="shared" si="12"/>
        <v>13977</v>
      </c>
      <c r="AA33" s="43">
        <f t="shared" si="12"/>
        <v>30571.299999999996</v>
      </c>
      <c r="AB33" s="43">
        <f t="shared" si="12"/>
        <v>16458.900000000001</v>
      </c>
      <c r="AD33" s="43">
        <f>SUM(AD7:AD31)</f>
        <v>353043.1</v>
      </c>
      <c r="AE33" s="43">
        <f>SUM(AE7:AE31)</f>
        <v>102601.4</v>
      </c>
      <c r="AF33" s="43">
        <f>SUM(AF7:AF31)</f>
        <v>12937.1</v>
      </c>
      <c r="AG33" s="43">
        <f>SUM(AG7:AG31)</f>
        <v>468581.6</v>
      </c>
    </row>
    <row r="34" spans="1:33" ht="18" hidden="1" customHeight="1">
      <c r="A34" s="96"/>
      <c r="B34" s="96"/>
      <c r="C34" s="102"/>
      <c r="D34" s="102"/>
      <c r="E34" s="96"/>
      <c r="F34" s="96"/>
      <c r="G34" s="96"/>
      <c r="H34" s="96"/>
      <c r="I34" s="97">
        <f>SUM(I7:I31)</f>
        <v>60266810.799999997</v>
      </c>
      <c r="J34" s="97">
        <f>SUM(J7:J31)</f>
        <v>51572368.099999994</v>
      </c>
      <c r="K34" s="66">
        <f>(J34/I34)*100</f>
        <v>85.573414978182313</v>
      </c>
      <c r="L34" s="66"/>
      <c r="M34" s="66"/>
      <c r="N34" s="66"/>
      <c r="O34" s="97"/>
    </row>
    <row r="35" spans="1:33" hidden="1">
      <c r="A35" s="96"/>
      <c r="B35" s="96"/>
      <c r="C35" s="97">
        <f>C33-C34</f>
        <v>60631832.299999997</v>
      </c>
      <c r="D35" s="97">
        <f>D33-D34</f>
        <v>57002819.899999999</v>
      </c>
      <c r="E35" s="97"/>
      <c r="F35" s="97"/>
      <c r="G35" s="97"/>
      <c r="H35" s="97"/>
      <c r="I35" s="97"/>
      <c r="J35" s="96"/>
      <c r="K35" s="66" t="e">
        <f>(J35/I35)*100</f>
        <v>#DIV/0!</v>
      </c>
      <c r="L35" s="66"/>
      <c r="M35" s="66"/>
      <c r="N35" s="66"/>
      <c r="O35" s="96"/>
    </row>
    <row r="36" spans="1:33" hidden="1">
      <c r="A36" s="96"/>
      <c r="B36" s="96"/>
      <c r="C36" s="102">
        <v>481373.8</v>
      </c>
      <c r="D36" s="102">
        <v>594960.5</v>
      </c>
      <c r="E36" s="97"/>
      <c r="F36" s="97"/>
      <c r="G36" s="97"/>
      <c r="H36" s="97"/>
      <c r="I36" s="97"/>
      <c r="J36" s="97"/>
      <c r="K36" s="66" t="e">
        <f>(J36/I36)*100</f>
        <v>#DIV/0!</v>
      </c>
      <c r="L36" s="66"/>
      <c r="M36" s="66"/>
      <c r="N36" s="66"/>
      <c r="O36" s="96"/>
    </row>
    <row r="37" spans="1:33">
      <c r="A37" s="96"/>
      <c r="B37" s="103"/>
      <c r="C37" s="105"/>
      <c r="D37" s="106"/>
      <c r="E37" s="103"/>
      <c r="F37" s="103"/>
      <c r="G37" s="103"/>
      <c r="H37" s="103"/>
      <c r="I37" s="103"/>
      <c r="J37" s="104"/>
      <c r="K37" s="103"/>
      <c r="L37" s="103"/>
      <c r="M37" s="103"/>
      <c r="N37" s="103"/>
      <c r="O37" s="103"/>
    </row>
    <row r="38" spans="1:33">
      <c r="A38" s="96"/>
      <c r="B38" s="103"/>
      <c r="C38" s="52"/>
      <c r="D38" s="52"/>
      <c r="E38" s="103"/>
      <c r="F38" s="103"/>
      <c r="G38" s="103"/>
      <c r="H38" s="103"/>
      <c r="I38" s="116"/>
      <c r="J38" s="116"/>
      <c r="K38" s="103"/>
      <c r="L38" s="103"/>
      <c r="M38" s="103"/>
      <c r="N38" s="103"/>
      <c r="O38" s="103"/>
    </row>
    <row r="39" spans="1:33" ht="7.5" customHeight="1">
      <c r="A39" s="96"/>
      <c r="B39" s="103"/>
      <c r="C39" s="103"/>
      <c r="D39" s="103"/>
      <c r="E39" s="103"/>
      <c r="F39" s="103"/>
      <c r="G39" s="103"/>
      <c r="H39" s="103"/>
      <c r="I39" s="103"/>
      <c r="J39" s="103"/>
      <c r="K39" s="103"/>
      <c r="L39" s="103"/>
      <c r="M39" s="103"/>
      <c r="N39" s="103"/>
      <c r="O39" s="103"/>
    </row>
    <row r="40" spans="1:33">
      <c r="A40" s="96"/>
      <c r="B40" s="96"/>
      <c r="C40" s="96"/>
      <c r="D40" s="96"/>
      <c r="E40" s="96"/>
      <c r="F40" s="96"/>
      <c r="G40" s="96"/>
      <c r="H40" s="96"/>
      <c r="I40" s="96"/>
      <c r="J40" s="96"/>
      <c r="K40" s="96"/>
      <c r="L40" s="97"/>
      <c r="M40" s="96"/>
      <c r="N40" s="96"/>
      <c r="O40" s="96"/>
    </row>
    <row r="41" spans="1:33">
      <c r="A41" s="96"/>
      <c r="B41" s="96"/>
      <c r="C41" s="97"/>
      <c r="D41" s="97"/>
      <c r="E41" s="96"/>
      <c r="F41" s="96"/>
      <c r="G41" s="96"/>
      <c r="H41" s="96"/>
      <c r="I41" s="96"/>
      <c r="J41" s="96"/>
      <c r="K41" s="96"/>
      <c r="L41" s="96"/>
      <c r="M41" s="96"/>
      <c r="N41" s="96"/>
      <c r="O41" s="96"/>
    </row>
    <row r="44" spans="1:33">
      <c r="C44" s="48"/>
      <c r="D44" s="48"/>
    </row>
  </sheetData>
  <mergeCells count="10">
    <mergeCell ref="A4:A6"/>
    <mergeCell ref="I5:K5"/>
    <mergeCell ref="C5:E5"/>
    <mergeCell ref="I3:O3"/>
    <mergeCell ref="B4:B6"/>
    <mergeCell ref="O4:O6"/>
    <mergeCell ref="F5:H5"/>
    <mergeCell ref="L5:N5"/>
    <mergeCell ref="I4:N4"/>
    <mergeCell ref="C4:H4"/>
  </mergeCells>
  <phoneticPr fontId="0" type="noConversion"/>
  <printOptions horizontalCentered="1"/>
  <pageMargins left="0.24" right="0.21" top="0.196850393700787" bottom="0.23622047244094499" header="0.196850393700787" footer="0.23622047244094499"/>
  <pageSetup paperSize="9" orientation="landscape"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I32" sqref="I32"/>
    </sheetView>
  </sheetViews>
  <sheetFormatPr defaultRowHeight="12"/>
  <cols>
    <col min="1" max="1" width="4.42578125" style="42" customWidth="1"/>
    <col min="2" max="2" width="18.7109375" style="35" customWidth="1"/>
    <col min="3" max="5" width="10.7109375" style="35" customWidth="1"/>
    <col min="6" max="7" width="10.7109375" style="1" customWidth="1"/>
    <col min="8" max="8" width="10.42578125" style="35" customWidth="1"/>
    <col min="9" max="11" width="10.7109375" style="35" customWidth="1"/>
    <col min="12" max="16384" width="9.140625" style="35"/>
  </cols>
  <sheetData>
    <row r="1" spans="1:12" ht="20.100000000000001" customHeight="1">
      <c r="A1" s="170" t="s">
        <v>187</v>
      </c>
      <c r="B1" s="170"/>
      <c r="C1" s="170"/>
      <c r="D1" s="170"/>
      <c r="E1" s="170"/>
      <c r="F1" s="170"/>
      <c r="G1" s="170"/>
      <c r="H1" s="170"/>
      <c r="I1" s="170"/>
      <c r="J1" s="170"/>
      <c r="K1" s="170"/>
    </row>
    <row r="2" spans="1:12" ht="20.100000000000001" customHeight="1">
      <c r="A2" s="145"/>
      <c r="B2" s="67"/>
      <c r="C2" s="67"/>
      <c r="D2" s="67"/>
      <c r="E2" s="67"/>
      <c r="F2" s="67"/>
      <c r="G2" s="67"/>
      <c r="H2" s="67"/>
      <c r="I2" s="67"/>
      <c r="J2" s="67"/>
      <c r="K2" s="67"/>
    </row>
    <row r="3" spans="1:12">
      <c r="A3" s="36"/>
      <c r="B3" s="37"/>
      <c r="C3" s="37"/>
      <c r="D3" s="37"/>
      <c r="E3" s="37"/>
      <c r="F3" s="28"/>
      <c r="G3" s="28"/>
      <c r="H3" s="37"/>
      <c r="I3" s="37"/>
      <c r="J3" s="37"/>
      <c r="K3" s="37"/>
    </row>
    <row r="4" spans="1:12" ht="20.100000000000001" customHeight="1">
      <c r="A4" s="171" t="s">
        <v>130</v>
      </c>
      <c r="B4" s="171" t="s">
        <v>94</v>
      </c>
      <c r="C4" s="171" t="s">
        <v>95</v>
      </c>
      <c r="D4" s="171"/>
      <c r="E4" s="171"/>
      <c r="F4" s="171" t="s">
        <v>96</v>
      </c>
      <c r="G4" s="171"/>
      <c r="H4" s="171"/>
      <c r="I4" s="171" t="s">
        <v>97</v>
      </c>
      <c r="J4" s="171"/>
      <c r="K4" s="171"/>
      <c r="L4" s="2"/>
    </row>
    <row r="5" spans="1:12" ht="20.100000000000001" customHeight="1">
      <c r="A5" s="171"/>
      <c r="B5" s="171"/>
      <c r="C5" s="134" t="s">
        <v>34</v>
      </c>
      <c r="D5" s="134" t="s">
        <v>6</v>
      </c>
      <c r="E5" s="134" t="s">
        <v>7</v>
      </c>
      <c r="F5" s="134" t="s">
        <v>34</v>
      </c>
      <c r="G5" s="134" t="s">
        <v>6</v>
      </c>
      <c r="H5" s="134" t="s">
        <v>7</v>
      </c>
      <c r="I5" s="134" t="s">
        <v>34</v>
      </c>
      <c r="J5" s="134" t="s">
        <v>6</v>
      </c>
      <c r="K5" s="134" t="s">
        <v>7</v>
      </c>
      <c r="L5" s="2"/>
    </row>
    <row r="6" spans="1:12" ht="18" customHeight="1">
      <c r="A6" s="38">
        <v>1</v>
      </c>
      <c r="B6" s="39" t="s">
        <v>8</v>
      </c>
      <c r="C6" s="111">
        <v>93396.6</v>
      </c>
      <c r="D6" s="111">
        <v>101167.5</v>
      </c>
      <c r="E6" s="111">
        <f>D6/C6*100</f>
        <v>108.32032429446039</v>
      </c>
      <c r="F6" s="111">
        <v>2260</v>
      </c>
      <c r="G6" s="111">
        <v>1391.1</v>
      </c>
      <c r="H6" s="111">
        <f>G6/F6*100</f>
        <v>61.553097345132734</v>
      </c>
      <c r="I6" s="112">
        <f t="shared" ref="I6:I31" si="0">C6+F6</f>
        <v>95656.6</v>
      </c>
      <c r="J6" s="112">
        <f t="shared" ref="J6:J31" si="1">D6+G6</f>
        <v>102558.6</v>
      </c>
      <c r="K6" s="112">
        <f t="shared" ref="K6:K31" si="2">J6/I6*100</f>
        <v>107.21539339679647</v>
      </c>
    </row>
    <row r="7" spans="1:12" ht="18" customHeight="1">
      <c r="A7" s="38">
        <v>2</v>
      </c>
      <c r="B7" s="39" t="s">
        <v>9</v>
      </c>
      <c r="C7" s="111">
        <v>93210.5</v>
      </c>
      <c r="D7" s="111">
        <v>107695.1</v>
      </c>
      <c r="E7" s="111">
        <f t="shared" ref="E7:E31" si="3">D7/C7*100</f>
        <v>115.53966559561424</v>
      </c>
      <c r="F7" s="111">
        <v>2275</v>
      </c>
      <c r="G7" s="111">
        <v>1580.2</v>
      </c>
      <c r="H7" s="111">
        <f t="shared" ref="H7:H31" si="4">G7/F7*100</f>
        <v>69.459340659340668</v>
      </c>
      <c r="I7" s="112">
        <f t="shared" si="0"/>
        <v>95485.5</v>
      </c>
      <c r="J7" s="112">
        <f t="shared" si="1"/>
        <v>109275.3</v>
      </c>
      <c r="K7" s="112">
        <f t="shared" si="2"/>
        <v>114.44177388189831</v>
      </c>
    </row>
    <row r="8" spans="1:12" ht="18" customHeight="1">
      <c r="A8" s="38">
        <v>3</v>
      </c>
      <c r="B8" s="39" t="s">
        <v>10</v>
      </c>
      <c r="C8" s="111">
        <v>111475.1</v>
      </c>
      <c r="D8" s="111">
        <v>147046.1</v>
      </c>
      <c r="E8" s="111">
        <f t="shared" si="3"/>
        <v>131.90936810103781</v>
      </c>
      <c r="F8" s="111">
        <v>2000</v>
      </c>
      <c r="G8" s="111">
        <v>4222</v>
      </c>
      <c r="H8" s="111">
        <f t="shared" si="4"/>
        <v>211.10000000000002</v>
      </c>
      <c r="I8" s="112">
        <f t="shared" si="0"/>
        <v>113475.1</v>
      </c>
      <c r="J8" s="112">
        <f t="shared" si="1"/>
        <v>151268.1</v>
      </c>
      <c r="K8" s="112">
        <f t="shared" si="2"/>
        <v>133.30510393910205</v>
      </c>
    </row>
    <row r="9" spans="1:12" ht="18" customHeight="1">
      <c r="A9" s="38">
        <v>4</v>
      </c>
      <c r="B9" s="39" t="s">
        <v>11</v>
      </c>
      <c r="C9" s="111">
        <v>149192.5</v>
      </c>
      <c r="D9" s="111">
        <v>162991.4</v>
      </c>
      <c r="E9" s="111">
        <f t="shared" si="3"/>
        <v>109.24905742580893</v>
      </c>
      <c r="F9" s="111">
        <v>1850</v>
      </c>
      <c r="G9" s="111">
        <v>2432.5</v>
      </c>
      <c r="H9" s="111">
        <f t="shared" si="4"/>
        <v>131.48648648648648</v>
      </c>
      <c r="I9" s="112">
        <f t="shared" si="0"/>
        <v>151042.5</v>
      </c>
      <c r="J9" s="112">
        <f t="shared" si="1"/>
        <v>165423.9</v>
      </c>
      <c r="K9" s="112">
        <f t="shared" si="2"/>
        <v>109.52142608868365</v>
      </c>
    </row>
    <row r="10" spans="1:12" ht="18" customHeight="1">
      <c r="A10" s="38">
        <v>5</v>
      </c>
      <c r="B10" s="39" t="s">
        <v>12</v>
      </c>
      <c r="C10" s="111">
        <v>140045.20000000001</v>
      </c>
      <c r="D10" s="111">
        <v>155973.79999999999</v>
      </c>
      <c r="E10" s="111">
        <f t="shared" si="3"/>
        <v>111.37389928394545</v>
      </c>
      <c r="F10" s="111">
        <v>2325</v>
      </c>
      <c r="G10" s="111">
        <v>5031.8</v>
      </c>
      <c r="H10" s="111">
        <f t="shared" si="4"/>
        <v>216.42150537634407</v>
      </c>
      <c r="I10" s="112">
        <f t="shared" si="0"/>
        <v>142370.20000000001</v>
      </c>
      <c r="J10" s="112">
        <f t="shared" si="1"/>
        <v>161005.59999999998</v>
      </c>
      <c r="K10" s="112">
        <f t="shared" si="2"/>
        <v>113.0893965169677</v>
      </c>
    </row>
    <row r="11" spans="1:12" ht="18" customHeight="1">
      <c r="A11" s="38">
        <v>6</v>
      </c>
      <c r="B11" s="39" t="s">
        <v>13</v>
      </c>
      <c r="C11" s="111">
        <v>147540.70000000001</v>
      </c>
      <c r="D11" s="111">
        <v>193333.3</v>
      </c>
      <c r="E11" s="111">
        <f t="shared" si="3"/>
        <v>131.03726632718971</v>
      </c>
      <c r="F11" s="111">
        <v>3550</v>
      </c>
      <c r="G11" s="111">
        <v>17934.599999999999</v>
      </c>
      <c r="H11" s="111">
        <f t="shared" si="4"/>
        <v>505.19999999999993</v>
      </c>
      <c r="I11" s="112">
        <f t="shared" si="0"/>
        <v>151090.70000000001</v>
      </c>
      <c r="J11" s="112">
        <f t="shared" si="1"/>
        <v>211267.9</v>
      </c>
      <c r="K11" s="112">
        <f t="shared" si="2"/>
        <v>139.82852683851485</v>
      </c>
    </row>
    <row r="12" spans="1:12" ht="18" customHeight="1">
      <c r="A12" s="38">
        <v>7</v>
      </c>
      <c r="B12" s="39" t="s">
        <v>14</v>
      </c>
      <c r="C12" s="111">
        <v>103151.6</v>
      </c>
      <c r="D12" s="111">
        <v>154775.9</v>
      </c>
      <c r="E12" s="111">
        <f t="shared" si="3"/>
        <v>150.04701817519069</v>
      </c>
      <c r="F12" s="111">
        <v>24100</v>
      </c>
      <c r="G12" s="111">
        <v>25116.9</v>
      </c>
      <c r="H12" s="111">
        <f t="shared" si="4"/>
        <v>104.21950207468879</v>
      </c>
      <c r="I12" s="112">
        <f t="shared" si="0"/>
        <v>127251.6</v>
      </c>
      <c r="J12" s="112">
        <f t="shared" si="1"/>
        <v>179892.8</v>
      </c>
      <c r="K12" s="112">
        <f t="shared" si="2"/>
        <v>141.3678099135885</v>
      </c>
    </row>
    <row r="13" spans="1:12" ht="18" customHeight="1">
      <c r="A13" s="38">
        <v>8</v>
      </c>
      <c r="B13" s="39" t="s">
        <v>15</v>
      </c>
      <c r="C13" s="111">
        <v>128633.9</v>
      </c>
      <c r="D13" s="111">
        <v>154060</v>
      </c>
      <c r="E13" s="111">
        <f t="shared" si="3"/>
        <v>119.76625135364785</v>
      </c>
      <c r="F13" s="111">
        <v>6600</v>
      </c>
      <c r="G13" s="111">
        <v>14471.8</v>
      </c>
      <c r="H13" s="111">
        <f t="shared" si="4"/>
        <v>219.26969696969695</v>
      </c>
      <c r="I13" s="112">
        <f t="shared" si="0"/>
        <v>135233.9</v>
      </c>
      <c r="J13" s="112">
        <f t="shared" si="1"/>
        <v>168531.8</v>
      </c>
      <c r="K13" s="112">
        <f t="shared" si="2"/>
        <v>124.62245043587443</v>
      </c>
    </row>
    <row r="14" spans="1:12" ht="18" customHeight="1">
      <c r="A14" s="38">
        <v>9</v>
      </c>
      <c r="B14" s="39" t="s">
        <v>98</v>
      </c>
      <c r="C14" s="111">
        <v>116520.7</v>
      </c>
      <c r="D14" s="111">
        <v>193810.8</v>
      </c>
      <c r="E14" s="111">
        <f t="shared" si="3"/>
        <v>166.33164750984159</v>
      </c>
      <c r="F14" s="111">
        <v>2575</v>
      </c>
      <c r="G14" s="111">
        <v>3885.9</v>
      </c>
      <c r="H14" s="111">
        <f t="shared" si="4"/>
        <v>150.90873786407769</v>
      </c>
      <c r="I14" s="112">
        <f t="shared" si="0"/>
        <v>119095.7</v>
      </c>
      <c r="J14" s="112">
        <f t="shared" si="1"/>
        <v>197696.69999999998</v>
      </c>
      <c r="K14" s="112">
        <f t="shared" si="2"/>
        <v>165.99818465318225</v>
      </c>
    </row>
    <row r="15" spans="1:12" ht="18" customHeight="1">
      <c r="A15" s="38">
        <v>10</v>
      </c>
      <c r="B15" s="39" t="s">
        <v>18</v>
      </c>
      <c r="C15" s="111">
        <v>112595.3</v>
      </c>
      <c r="D15" s="111">
        <v>130412.4</v>
      </c>
      <c r="E15" s="111">
        <f t="shared" si="3"/>
        <v>115.82401752115763</v>
      </c>
      <c r="F15" s="111">
        <v>5880</v>
      </c>
      <c r="G15" s="111">
        <v>13745.5</v>
      </c>
      <c r="H15" s="111">
        <f t="shared" si="4"/>
        <v>233.76700680272106</v>
      </c>
      <c r="I15" s="112">
        <f t="shared" si="0"/>
        <v>118475.3</v>
      </c>
      <c r="J15" s="112">
        <f t="shared" si="1"/>
        <v>144157.9</v>
      </c>
      <c r="K15" s="112">
        <f t="shared" si="2"/>
        <v>121.67759862182244</v>
      </c>
    </row>
    <row r="16" spans="1:12" ht="18" customHeight="1">
      <c r="A16" s="38">
        <v>11</v>
      </c>
      <c r="B16" s="39" t="s">
        <v>19</v>
      </c>
      <c r="C16" s="111">
        <v>103579.5</v>
      </c>
      <c r="D16" s="111">
        <v>117762.3</v>
      </c>
      <c r="E16" s="111">
        <f t="shared" si="3"/>
        <v>113.69267084703054</v>
      </c>
      <c r="F16" s="111">
        <v>2400</v>
      </c>
      <c r="G16" s="111">
        <v>2931.5</v>
      </c>
      <c r="H16" s="111">
        <f t="shared" si="4"/>
        <v>122.14583333333333</v>
      </c>
      <c r="I16" s="112">
        <f t="shared" si="0"/>
        <v>105979.5</v>
      </c>
      <c r="J16" s="112">
        <f t="shared" si="1"/>
        <v>120693.8</v>
      </c>
      <c r="K16" s="112">
        <f t="shared" si="2"/>
        <v>113.88410022693067</v>
      </c>
    </row>
    <row r="17" spans="1:11" ht="18" customHeight="1">
      <c r="A17" s="38">
        <v>12</v>
      </c>
      <c r="B17" s="39" t="s">
        <v>20</v>
      </c>
      <c r="C17" s="111">
        <v>107875.2</v>
      </c>
      <c r="D17" s="111">
        <v>136171.1</v>
      </c>
      <c r="E17" s="111">
        <f t="shared" si="3"/>
        <v>126.23021788140369</v>
      </c>
      <c r="F17" s="111">
        <v>6850</v>
      </c>
      <c r="G17" s="111">
        <v>15192.9</v>
      </c>
      <c r="H17" s="111">
        <f t="shared" si="4"/>
        <v>221.79416058394162</v>
      </c>
      <c r="I17" s="112">
        <f>C17+F17</f>
        <v>114725.2</v>
      </c>
      <c r="J17" s="112">
        <f t="shared" si="1"/>
        <v>151364</v>
      </c>
      <c r="K17" s="112">
        <f t="shared" si="2"/>
        <v>131.93613957526333</v>
      </c>
    </row>
    <row r="18" spans="1:11" ht="18" customHeight="1">
      <c r="A18" s="38">
        <v>13</v>
      </c>
      <c r="B18" s="39" t="s">
        <v>21</v>
      </c>
      <c r="C18" s="111">
        <v>125726</v>
      </c>
      <c r="D18" s="111">
        <v>150260.9</v>
      </c>
      <c r="E18" s="111">
        <f t="shared" si="3"/>
        <v>119.51457932329032</v>
      </c>
      <c r="F18" s="111">
        <v>1650</v>
      </c>
      <c r="G18" s="111">
        <v>2746.2</v>
      </c>
      <c r="H18" s="111">
        <f t="shared" si="4"/>
        <v>166.43636363636364</v>
      </c>
      <c r="I18" s="112">
        <f t="shared" si="0"/>
        <v>127376</v>
      </c>
      <c r="J18" s="112">
        <f t="shared" si="1"/>
        <v>153007.1</v>
      </c>
      <c r="K18" s="112">
        <f t="shared" si="2"/>
        <v>120.12239354352469</v>
      </c>
    </row>
    <row r="19" spans="1:11" ht="18" customHeight="1">
      <c r="A19" s="38">
        <v>14</v>
      </c>
      <c r="B19" s="39" t="s">
        <v>29</v>
      </c>
      <c r="C19" s="111">
        <v>82138.399999999994</v>
      </c>
      <c r="D19" s="111">
        <v>116753.3</v>
      </c>
      <c r="E19" s="111">
        <f t="shared" si="3"/>
        <v>142.14216493138412</v>
      </c>
      <c r="F19" s="111">
        <v>3900</v>
      </c>
      <c r="G19" s="111">
        <v>7316.3</v>
      </c>
      <c r="H19" s="111">
        <f t="shared" si="4"/>
        <v>187.5974358974359</v>
      </c>
      <c r="I19" s="112">
        <f t="shared" si="0"/>
        <v>86038.399999999994</v>
      </c>
      <c r="J19" s="112">
        <f t="shared" si="1"/>
        <v>124069.6</v>
      </c>
      <c r="K19" s="112">
        <f t="shared" si="2"/>
        <v>144.2025886115967</v>
      </c>
    </row>
    <row r="20" spans="1:11" ht="18" customHeight="1">
      <c r="A20" s="38">
        <v>15</v>
      </c>
      <c r="B20" s="39" t="s">
        <v>23</v>
      </c>
      <c r="C20" s="111">
        <v>132323.20000000001</v>
      </c>
      <c r="D20" s="111">
        <v>171260.6</v>
      </c>
      <c r="E20" s="111">
        <f t="shared" si="3"/>
        <v>129.42598123382746</v>
      </c>
      <c r="F20" s="111">
        <v>15400</v>
      </c>
      <c r="G20" s="111">
        <v>18639.3</v>
      </c>
      <c r="H20" s="111">
        <f t="shared" si="4"/>
        <v>121.03441558441558</v>
      </c>
      <c r="I20" s="112">
        <f t="shared" si="0"/>
        <v>147723.20000000001</v>
      </c>
      <c r="J20" s="112">
        <f t="shared" si="1"/>
        <v>189899.9</v>
      </c>
      <c r="K20" s="112">
        <f t="shared" si="2"/>
        <v>128.55116867221938</v>
      </c>
    </row>
    <row r="21" spans="1:11" ht="18" customHeight="1">
      <c r="A21" s="38">
        <v>16</v>
      </c>
      <c r="B21" s="39" t="s">
        <v>24</v>
      </c>
      <c r="C21" s="111">
        <v>91386.7</v>
      </c>
      <c r="D21" s="111">
        <v>101760.3</v>
      </c>
      <c r="E21" s="111">
        <f t="shared" si="3"/>
        <v>111.35132355145771</v>
      </c>
      <c r="F21" s="111">
        <v>2200</v>
      </c>
      <c r="G21" s="111">
        <v>2101.1999999999998</v>
      </c>
      <c r="H21" s="111">
        <f t="shared" si="4"/>
        <v>95.509090909090901</v>
      </c>
      <c r="I21" s="112">
        <f t="shared" si="0"/>
        <v>93586.7</v>
      </c>
      <c r="J21" s="112">
        <f t="shared" si="1"/>
        <v>103861.5</v>
      </c>
      <c r="K21" s="112">
        <f t="shared" si="2"/>
        <v>110.97891046484169</v>
      </c>
    </row>
    <row r="22" spans="1:11" ht="18" customHeight="1">
      <c r="A22" s="38">
        <v>17</v>
      </c>
      <c r="B22" s="39" t="s">
        <v>25</v>
      </c>
      <c r="C22" s="111">
        <v>123888.3</v>
      </c>
      <c r="D22" s="111">
        <v>148664.1</v>
      </c>
      <c r="E22" s="111">
        <f t="shared" si="3"/>
        <v>119.99849864757203</v>
      </c>
      <c r="F22" s="111">
        <v>48223.199999999997</v>
      </c>
      <c r="G22" s="111">
        <v>50364.3</v>
      </c>
      <c r="H22" s="111">
        <f t="shared" si="4"/>
        <v>104.43997909719805</v>
      </c>
      <c r="I22" s="112">
        <f t="shared" si="0"/>
        <v>172111.5</v>
      </c>
      <c r="J22" s="112">
        <f t="shared" si="1"/>
        <v>199028.40000000002</v>
      </c>
      <c r="K22" s="112">
        <f t="shared" si="2"/>
        <v>115.63922224836807</v>
      </c>
    </row>
    <row r="23" spans="1:11" ht="18" customHeight="1">
      <c r="A23" s="38">
        <v>18</v>
      </c>
      <c r="B23" s="39" t="s">
        <v>26</v>
      </c>
      <c r="C23" s="111">
        <v>94309.6</v>
      </c>
      <c r="D23" s="111">
        <v>120655.4</v>
      </c>
      <c r="E23" s="111">
        <f t="shared" si="3"/>
        <v>127.93543817384443</v>
      </c>
      <c r="F23" s="111">
        <v>1450</v>
      </c>
      <c r="G23" s="111">
        <v>4571.1000000000004</v>
      </c>
      <c r="H23" s="111">
        <f t="shared" si="4"/>
        <v>315.24827586206897</v>
      </c>
      <c r="I23" s="112">
        <f t="shared" si="0"/>
        <v>95759.6</v>
      </c>
      <c r="J23" s="112">
        <f t="shared" si="1"/>
        <v>125226.5</v>
      </c>
      <c r="K23" s="112">
        <f t="shared" si="2"/>
        <v>130.77174507830023</v>
      </c>
    </row>
    <row r="24" spans="1:11" ht="18" customHeight="1">
      <c r="A24" s="38">
        <v>19</v>
      </c>
      <c r="B24" s="39" t="s">
        <v>27</v>
      </c>
      <c r="C24" s="111">
        <v>84062.3</v>
      </c>
      <c r="D24" s="111">
        <v>116391.2</v>
      </c>
      <c r="E24" s="111">
        <f t="shared" si="3"/>
        <v>138.45826250292936</v>
      </c>
      <c r="F24" s="111">
        <v>3250</v>
      </c>
      <c r="G24" s="111">
        <v>23572.9</v>
      </c>
      <c r="H24" s="111">
        <f t="shared" si="4"/>
        <v>725.32</v>
      </c>
      <c r="I24" s="112">
        <f t="shared" si="0"/>
        <v>87312.3</v>
      </c>
      <c r="J24" s="112">
        <f t="shared" si="1"/>
        <v>139964.1</v>
      </c>
      <c r="K24" s="112">
        <f t="shared" si="2"/>
        <v>160.30284392920586</v>
      </c>
    </row>
    <row r="25" spans="1:11" ht="18" customHeight="1">
      <c r="A25" s="38">
        <v>20</v>
      </c>
      <c r="B25" s="39" t="s">
        <v>17</v>
      </c>
      <c r="C25" s="111">
        <v>174471.4</v>
      </c>
      <c r="D25" s="111">
        <v>117762.3</v>
      </c>
      <c r="E25" s="111">
        <f t="shared" si="3"/>
        <v>67.496621222733353</v>
      </c>
      <c r="F25" s="111">
        <v>29000</v>
      </c>
      <c r="G25" s="111">
        <v>2931.5</v>
      </c>
      <c r="H25" s="111">
        <f t="shared" si="4"/>
        <v>10.108620689655172</v>
      </c>
      <c r="I25" s="112">
        <f t="shared" si="0"/>
        <v>203471.4</v>
      </c>
      <c r="J25" s="112">
        <f t="shared" si="1"/>
        <v>120693.8</v>
      </c>
      <c r="K25" s="112">
        <f t="shared" si="2"/>
        <v>59.31732911849037</v>
      </c>
    </row>
    <row r="26" spans="1:11" ht="18" customHeight="1">
      <c r="A26" s="38">
        <v>21</v>
      </c>
      <c r="B26" s="39" t="s">
        <v>28</v>
      </c>
      <c r="C26" s="111">
        <v>114250.6</v>
      </c>
      <c r="D26" s="111">
        <v>122377.5</v>
      </c>
      <c r="E26" s="111">
        <f t="shared" si="3"/>
        <v>107.11322303777835</v>
      </c>
      <c r="F26" s="111">
        <v>2640</v>
      </c>
      <c r="G26" s="111">
        <v>4397.3999999999996</v>
      </c>
      <c r="H26" s="111">
        <f t="shared" si="4"/>
        <v>166.56818181818181</v>
      </c>
      <c r="I26" s="112">
        <f t="shared" si="0"/>
        <v>116890.6</v>
      </c>
      <c r="J26" s="112">
        <f t="shared" si="1"/>
        <v>126774.9</v>
      </c>
      <c r="K26" s="112">
        <f t="shared" si="2"/>
        <v>108.4560264041762</v>
      </c>
    </row>
    <row r="27" spans="1:11" ht="18" customHeight="1">
      <c r="A27" s="38">
        <v>22</v>
      </c>
      <c r="B27" s="39" t="s">
        <v>99</v>
      </c>
      <c r="C27" s="111">
        <v>73786</v>
      </c>
      <c r="D27" s="111">
        <v>89485.7</v>
      </c>
      <c r="E27" s="111">
        <f t="shared" si="3"/>
        <v>121.27734258531429</v>
      </c>
      <c r="F27" s="111">
        <v>1150</v>
      </c>
      <c r="G27" s="111">
        <v>4098.8999999999996</v>
      </c>
      <c r="H27" s="111">
        <f t="shared" si="4"/>
        <v>356.42608695652171</v>
      </c>
      <c r="I27" s="112">
        <f t="shared" si="0"/>
        <v>74936</v>
      </c>
      <c r="J27" s="112">
        <f t="shared" si="1"/>
        <v>93584.599999999991</v>
      </c>
      <c r="K27" s="112">
        <f t="shared" si="2"/>
        <v>124.88603608412512</v>
      </c>
    </row>
    <row r="28" spans="1:11" ht="18" customHeight="1">
      <c r="A28" s="38">
        <v>23</v>
      </c>
      <c r="B28" s="39" t="s">
        <v>30</v>
      </c>
      <c r="C28" s="111">
        <v>138036.5</v>
      </c>
      <c r="D28" s="111">
        <v>166146.20000000001</v>
      </c>
      <c r="E28" s="111">
        <f t="shared" si="3"/>
        <v>120.36396170578072</v>
      </c>
      <c r="F28" s="111">
        <v>11950</v>
      </c>
      <c r="G28" s="111">
        <v>15339.5</v>
      </c>
      <c r="H28" s="111">
        <f t="shared" si="4"/>
        <v>128.36401673640168</v>
      </c>
      <c r="I28" s="112">
        <f t="shared" si="0"/>
        <v>149986.5</v>
      </c>
      <c r="J28" s="112">
        <f t="shared" si="1"/>
        <v>181485.7</v>
      </c>
      <c r="K28" s="112">
        <f t="shared" si="2"/>
        <v>121.00135678877766</v>
      </c>
    </row>
    <row r="29" spans="1:11" ht="18" customHeight="1">
      <c r="A29" s="38">
        <v>24</v>
      </c>
      <c r="B29" s="39" t="s">
        <v>31</v>
      </c>
      <c r="C29" s="111">
        <v>429462</v>
      </c>
      <c r="D29" s="111">
        <v>418983.6</v>
      </c>
      <c r="E29" s="111">
        <f t="shared" si="3"/>
        <v>97.560110091230428</v>
      </c>
      <c r="F29" s="111">
        <v>0</v>
      </c>
      <c r="G29" s="111">
        <v>0</v>
      </c>
      <c r="H29" s="111" t="e">
        <f t="shared" si="4"/>
        <v>#DIV/0!</v>
      </c>
      <c r="I29" s="112">
        <f t="shared" si="0"/>
        <v>429462</v>
      </c>
      <c r="J29" s="112">
        <f t="shared" si="1"/>
        <v>418983.6</v>
      </c>
      <c r="K29" s="112">
        <f t="shared" si="2"/>
        <v>97.560110091230428</v>
      </c>
    </row>
    <row r="30" spans="1:11" ht="18" customHeight="1">
      <c r="A30" s="38">
        <v>25</v>
      </c>
      <c r="B30" s="39" t="s">
        <v>143</v>
      </c>
      <c r="C30" s="111">
        <v>3589772.7</v>
      </c>
      <c r="D30" s="111">
        <v>2940313.4</v>
      </c>
      <c r="E30" s="111">
        <f t="shared" si="3"/>
        <v>81.908066212660202</v>
      </c>
      <c r="F30" s="111">
        <v>1218083.7</v>
      </c>
      <c r="G30" s="111">
        <v>872504.5</v>
      </c>
      <c r="H30" s="111">
        <f t="shared" si="4"/>
        <v>71.629273095108331</v>
      </c>
      <c r="I30" s="112">
        <f t="shared" si="0"/>
        <v>4807856.4000000004</v>
      </c>
      <c r="J30" s="112">
        <f t="shared" si="1"/>
        <v>3812817.9</v>
      </c>
      <c r="K30" s="112">
        <f t="shared" si="2"/>
        <v>79.303905582537766</v>
      </c>
    </row>
    <row r="31" spans="1:11" ht="18" customHeight="1" thickBot="1">
      <c r="A31" s="169" t="s">
        <v>85</v>
      </c>
      <c r="B31" s="169"/>
      <c r="C31" s="135">
        <f>SUM(C6:C30)</f>
        <v>6660830.5</v>
      </c>
      <c r="D31" s="135">
        <f>SUM(D6:D30)</f>
        <v>6536014.2000000002</v>
      </c>
      <c r="E31" s="135">
        <f t="shared" si="3"/>
        <v>98.126115054271395</v>
      </c>
      <c r="F31" s="135">
        <f>SUM(F6:F30)</f>
        <v>1401561.9</v>
      </c>
      <c r="G31" s="135">
        <f>SUM(G6:G30)</f>
        <v>1116519.8</v>
      </c>
      <c r="H31" s="135">
        <f t="shared" si="4"/>
        <v>79.662539342714737</v>
      </c>
      <c r="I31" s="136">
        <f t="shared" si="0"/>
        <v>8062392.4000000004</v>
      </c>
      <c r="J31" s="136">
        <f t="shared" si="1"/>
        <v>7652534</v>
      </c>
      <c r="K31" s="136">
        <f t="shared" si="2"/>
        <v>94.916417117083</v>
      </c>
    </row>
    <row r="32" spans="1:11">
      <c r="A32" s="40"/>
      <c r="B32" s="41"/>
      <c r="C32" s="2"/>
      <c r="D32" s="2"/>
      <c r="E32" s="2"/>
      <c r="F32" s="2"/>
      <c r="G32" s="2"/>
      <c r="H32" s="2"/>
      <c r="I32" s="41"/>
      <c r="J32" s="41"/>
      <c r="K32" s="41"/>
    </row>
    <row r="33" spans="1:11">
      <c r="A33" s="40"/>
      <c r="B33" s="41"/>
      <c r="C33" s="2"/>
      <c r="D33" s="2"/>
      <c r="E33" s="2"/>
      <c r="F33" s="2"/>
      <c r="G33" s="2"/>
      <c r="H33" s="2"/>
      <c r="I33" s="41"/>
      <c r="J33" s="41"/>
      <c r="K33" s="41"/>
    </row>
    <row r="34" spans="1:11">
      <c r="A34" s="40"/>
      <c r="B34" s="41"/>
      <c r="C34" s="2"/>
      <c r="D34" s="2"/>
      <c r="E34" s="2"/>
      <c r="F34" s="2"/>
      <c r="G34" s="2"/>
      <c r="H34" s="2"/>
      <c r="I34" s="149"/>
      <c r="J34" s="149"/>
      <c r="K34" s="41"/>
    </row>
    <row r="35" spans="1:11">
      <c r="A35" s="40"/>
      <c r="B35" s="41"/>
      <c r="C35" s="2"/>
      <c r="D35" s="2"/>
      <c r="E35" s="2"/>
      <c r="F35" s="2"/>
      <c r="G35" s="2"/>
      <c r="H35" s="2"/>
      <c r="I35" s="41"/>
      <c r="J35" s="41"/>
      <c r="K35" s="41"/>
    </row>
    <row r="36" spans="1:11">
      <c r="A36" s="40"/>
      <c r="B36" s="41"/>
      <c r="C36" s="2"/>
      <c r="D36" s="2"/>
      <c r="E36" s="2"/>
      <c r="F36" s="2"/>
      <c r="G36" s="2"/>
      <c r="H36" s="2"/>
      <c r="I36" s="41"/>
      <c r="J36" s="41"/>
      <c r="K36" s="41"/>
    </row>
    <row r="37" spans="1:11">
      <c r="A37" s="40"/>
      <c r="B37" s="41"/>
      <c r="C37" s="41"/>
      <c r="D37" s="41"/>
      <c r="E37" s="41"/>
      <c r="F37" s="2"/>
      <c r="G37" s="2"/>
      <c r="H37" s="41"/>
      <c r="I37" s="41"/>
      <c r="J37" s="41"/>
      <c r="K37" s="41"/>
    </row>
    <row r="38" spans="1:11">
      <c r="A38" s="40"/>
      <c r="B38" s="41"/>
      <c r="C38" s="41"/>
      <c r="D38" s="41"/>
      <c r="E38" s="41"/>
      <c r="F38" s="2"/>
      <c r="G38" s="2"/>
      <c r="H38" s="41"/>
      <c r="I38" s="41"/>
      <c r="J38" s="41"/>
      <c r="K38" s="41"/>
    </row>
    <row r="39" spans="1:11">
      <c r="A39" s="40"/>
      <c r="B39" s="41"/>
      <c r="C39" s="41"/>
      <c r="D39" s="41"/>
      <c r="E39" s="41"/>
      <c r="F39" s="2"/>
      <c r="G39" s="2"/>
      <c r="H39" s="41"/>
      <c r="I39" s="41"/>
      <c r="J39" s="41"/>
      <c r="K39" s="41"/>
    </row>
    <row r="40" spans="1:11">
      <c r="A40" s="40"/>
      <c r="B40" s="41"/>
      <c r="C40" s="41"/>
      <c r="D40" s="41"/>
      <c r="E40" s="41"/>
      <c r="F40" s="2"/>
      <c r="G40" s="2"/>
      <c r="H40" s="41"/>
      <c r="I40" s="41"/>
      <c r="J40" s="41"/>
      <c r="K40" s="41"/>
    </row>
  </sheetData>
  <mergeCells count="7">
    <mergeCell ref="A31:B31"/>
    <mergeCell ref="A1:K1"/>
    <mergeCell ref="I4:K4"/>
    <mergeCell ref="A4:A5"/>
    <mergeCell ref="B4:B5"/>
    <mergeCell ref="C4:E4"/>
    <mergeCell ref="F4:H4"/>
  </mergeCells>
  <phoneticPr fontId="0" type="noConversion"/>
  <printOptions horizontalCentered="1"/>
  <pageMargins left="1.0900000000000001" right="0.75" top="0.72" bottom="0.22" header="0.5" footer="0.22"/>
  <pageSetup paperSize="9" orientation="landscape"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J37"/>
  <sheetViews>
    <sheetView topLeftCell="A4" workbookViewId="0">
      <selection activeCell="C33" sqref="C33"/>
    </sheetView>
  </sheetViews>
  <sheetFormatPr defaultRowHeight="12"/>
  <cols>
    <col min="1" max="1" width="16" style="3" customWidth="1"/>
    <col min="2" max="3" width="8.5703125" style="3" customWidth="1"/>
    <col min="4" max="5" width="9.28515625" style="3" customWidth="1"/>
    <col min="6" max="6" width="8.42578125" style="3" bestFit="1" customWidth="1"/>
    <col min="7" max="7" width="7.7109375" style="3" customWidth="1"/>
    <col min="8" max="8" width="7.42578125" style="3" bestFit="1" customWidth="1"/>
    <col min="9" max="9" width="7.5703125" style="3" customWidth="1"/>
    <col min="10" max="10" width="8.7109375" style="3" customWidth="1"/>
    <col min="11" max="11" width="8.140625" style="3" customWidth="1"/>
    <col min="12" max="12" width="7.85546875" style="3" customWidth="1"/>
    <col min="13" max="14" width="7.28515625" style="3" customWidth="1"/>
    <col min="15" max="15" width="8" style="3" customWidth="1"/>
    <col min="16" max="16" width="7.85546875" style="3" customWidth="1"/>
    <col min="17" max="17" width="8.85546875" style="3" customWidth="1"/>
    <col min="18" max="18" width="7" style="3" customWidth="1"/>
    <col min="19" max="19" width="7.85546875" style="3" customWidth="1"/>
    <col min="20" max="20" width="9.140625" style="3"/>
    <col min="21" max="88" width="0" style="3" hidden="1" customWidth="1"/>
    <col min="89" max="16384" width="9.140625" style="3"/>
  </cols>
  <sheetData>
    <row r="2" spans="1:88">
      <c r="A2" s="166" t="s">
        <v>188</v>
      </c>
      <c r="B2" s="166"/>
      <c r="C2" s="166"/>
      <c r="D2" s="166"/>
      <c r="E2" s="166"/>
      <c r="F2" s="166"/>
      <c r="G2" s="166"/>
      <c r="H2" s="166"/>
      <c r="I2" s="166"/>
      <c r="J2" s="166"/>
      <c r="K2" s="166"/>
      <c r="L2" s="166"/>
      <c r="M2" s="166"/>
      <c r="N2" s="166"/>
      <c r="O2" s="166"/>
      <c r="P2" s="166"/>
      <c r="Q2" s="4"/>
      <c r="R2" s="4"/>
      <c r="S2" s="4"/>
    </row>
    <row r="3" spans="1:88">
      <c r="A3" s="5"/>
      <c r="B3" s="5"/>
      <c r="C3" s="5"/>
      <c r="D3" s="17"/>
      <c r="E3" s="17"/>
      <c r="F3" s="5"/>
      <c r="G3" s="5"/>
      <c r="H3" s="4"/>
      <c r="I3" s="4"/>
      <c r="J3" s="173" t="s">
        <v>177</v>
      </c>
      <c r="K3" s="173"/>
      <c r="L3" s="173"/>
      <c r="M3" s="173"/>
      <c r="N3" s="173"/>
      <c r="O3" s="173"/>
      <c r="P3" s="173"/>
      <c r="Q3" s="173"/>
      <c r="R3" s="173"/>
      <c r="S3" s="173"/>
      <c r="T3" s="173"/>
    </row>
    <row r="4" spans="1:88" ht="13.5" customHeight="1">
      <c r="A4" s="172" t="s">
        <v>131</v>
      </c>
      <c r="B4" s="164" t="s">
        <v>89</v>
      </c>
      <c r="C4" s="164"/>
      <c r="D4" s="164" t="s">
        <v>90</v>
      </c>
      <c r="E4" s="164"/>
      <c r="F4" s="164" t="s">
        <v>91</v>
      </c>
      <c r="G4" s="164"/>
      <c r="H4" s="164"/>
      <c r="I4" s="164"/>
      <c r="J4" s="164"/>
      <c r="K4" s="164"/>
      <c r="L4" s="164"/>
      <c r="M4" s="164"/>
      <c r="N4" s="164"/>
      <c r="O4" s="164"/>
      <c r="P4" s="164"/>
      <c r="Q4" s="164"/>
      <c r="R4" s="164"/>
      <c r="S4" s="164"/>
      <c r="T4" s="137"/>
    </row>
    <row r="5" spans="1:88" ht="13.5" customHeight="1">
      <c r="A5" s="172"/>
      <c r="B5" s="117"/>
      <c r="C5" s="117"/>
      <c r="D5" s="117"/>
      <c r="E5" s="117"/>
      <c r="F5" s="120"/>
      <c r="G5" s="120"/>
      <c r="H5" s="120"/>
      <c r="I5" s="120"/>
      <c r="J5" s="120"/>
      <c r="K5" s="120"/>
      <c r="L5" s="120"/>
      <c r="M5" s="120"/>
      <c r="N5" s="120"/>
      <c r="O5" s="120"/>
      <c r="P5" s="165"/>
      <c r="Q5" s="165"/>
      <c r="R5" s="165"/>
      <c r="S5" s="165"/>
      <c r="T5" s="139"/>
    </row>
    <row r="6" spans="1:88" ht="50.25" customHeight="1">
      <c r="A6" s="172"/>
      <c r="B6" s="117">
        <v>2013</v>
      </c>
      <c r="C6" s="117">
        <v>2014</v>
      </c>
      <c r="D6" s="117">
        <v>2013</v>
      </c>
      <c r="E6" s="117">
        <v>2014</v>
      </c>
      <c r="F6" s="117" t="s">
        <v>76</v>
      </c>
      <c r="G6" s="117" t="s">
        <v>77</v>
      </c>
      <c r="H6" s="117" t="s">
        <v>78</v>
      </c>
      <c r="I6" s="117" t="s">
        <v>79</v>
      </c>
      <c r="J6" s="117" t="s">
        <v>80</v>
      </c>
      <c r="K6" s="117" t="s">
        <v>87</v>
      </c>
      <c r="L6" s="138" t="s">
        <v>124</v>
      </c>
      <c r="M6" s="138" t="s">
        <v>81</v>
      </c>
      <c r="N6" s="119" t="s">
        <v>121</v>
      </c>
      <c r="O6" s="117" t="s">
        <v>82</v>
      </c>
      <c r="P6" s="117" t="s">
        <v>83</v>
      </c>
      <c r="Q6" s="138" t="s">
        <v>88</v>
      </c>
      <c r="R6" s="138" t="s">
        <v>154</v>
      </c>
      <c r="S6" s="138" t="s">
        <v>84</v>
      </c>
      <c r="T6" s="138" t="s">
        <v>152</v>
      </c>
      <c r="W6" s="18" t="s">
        <v>76</v>
      </c>
      <c r="X6" s="18" t="s">
        <v>77</v>
      </c>
      <c r="Y6" s="18" t="s">
        <v>78</v>
      </c>
      <c r="Z6" s="18" t="s">
        <v>79</v>
      </c>
      <c r="AA6" s="18" t="s">
        <v>80</v>
      </c>
      <c r="AB6" s="18" t="s">
        <v>87</v>
      </c>
      <c r="AC6" s="20" t="s">
        <v>124</v>
      </c>
      <c r="AD6" s="20" t="s">
        <v>81</v>
      </c>
      <c r="AE6" s="19" t="s">
        <v>121</v>
      </c>
      <c r="AF6" s="18" t="s">
        <v>82</v>
      </c>
      <c r="AG6" s="18" t="s">
        <v>83</v>
      </c>
      <c r="AH6" s="20" t="s">
        <v>88</v>
      </c>
      <c r="AI6" s="20" t="s">
        <v>121</v>
      </c>
      <c r="AJ6" s="21" t="s">
        <v>84</v>
      </c>
      <c r="AL6" s="3" t="s">
        <v>150</v>
      </c>
      <c r="AM6" s="18" t="s">
        <v>76</v>
      </c>
      <c r="AN6" s="18" t="s">
        <v>77</v>
      </c>
      <c r="AO6" s="18" t="s">
        <v>78</v>
      </c>
      <c r="AP6" s="18" t="s">
        <v>79</v>
      </c>
      <c r="AQ6" s="18" t="s">
        <v>80</v>
      </c>
      <c r="AR6" s="18" t="s">
        <v>87</v>
      </c>
      <c r="AS6" s="20" t="s">
        <v>124</v>
      </c>
      <c r="AT6" s="20" t="s">
        <v>81</v>
      </c>
      <c r="AU6" s="19" t="s">
        <v>121</v>
      </c>
      <c r="AV6" s="18" t="s">
        <v>82</v>
      </c>
      <c r="AW6" s="18" t="s">
        <v>83</v>
      </c>
      <c r="AX6" s="20" t="s">
        <v>88</v>
      </c>
      <c r="AY6" s="20" t="s">
        <v>121</v>
      </c>
      <c r="AZ6" s="21" t="s">
        <v>84</v>
      </c>
      <c r="BB6" s="3" t="s">
        <v>151</v>
      </c>
      <c r="BD6" s="18" t="s">
        <v>76</v>
      </c>
      <c r="BE6" s="18" t="s">
        <v>77</v>
      </c>
      <c r="BF6" s="18" t="s">
        <v>78</v>
      </c>
      <c r="BG6" s="18" t="s">
        <v>79</v>
      </c>
      <c r="BH6" s="18" t="s">
        <v>80</v>
      </c>
      <c r="BI6" s="18" t="s">
        <v>87</v>
      </c>
      <c r="BJ6" s="20" t="s">
        <v>124</v>
      </c>
      <c r="BK6" s="20" t="s">
        <v>81</v>
      </c>
      <c r="BL6" s="19" t="s">
        <v>121</v>
      </c>
      <c r="BM6" s="18" t="s">
        <v>82</v>
      </c>
      <c r="BN6" s="18" t="s">
        <v>83</v>
      </c>
      <c r="BO6" s="20" t="s">
        <v>88</v>
      </c>
      <c r="BP6" s="20" t="s">
        <v>121</v>
      </c>
      <c r="BQ6" s="21" t="s">
        <v>84</v>
      </c>
    </row>
    <row r="7" spans="1:88">
      <c r="A7" s="144">
        <v>1</v>
      </c>
      <c r="B7" s="144">
        <v>2</v>
      </c>
      <c r="C7" s="144">
        <v>3</v>
      </c>
      <c r="D7" s="144">
        <v>4</v>
      </c>
      <c r="E7" s="144">
        <v>5</v>
      </c>
      <c r="F7" s="144">
        <v>6</v>
      </c>
      <c r="G7" s="144">
        <v>7</v>
      </c>
      <c r="H7" s="144">
        <v>8</v>
      </c>
      <c r="I7" s="144">
        <v>9</v>
      </c>
      <c r="J7" s="144">
        <v>10</v>
      </c>
      <c r="K7" s="144">
        <v>11</v>
      </c>
      <c r="L7" s="144">
        <v>12</v>
      </c>
      <c r="M7" s="144">
        <v>13</v>
      </c>
      <c r="N7" s="144">
        <v>14</v>
      </c>
      <c r="O7" s="144">
        <v>15</v>
      </c>
      <c r="P7" s="144">
        <v>16</v>
      </c>
      <c r="Q7" s="144">
        <v>17</v>
      </c>
      <c r="R7" s="144">
        <v>18</v>
      </c>
      <c r="S7" s="144">
        <v>19</v>
      </c>
      <c r="T7" s="144">
        <v>20</v>
      </c>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row>
    <row r="8" spans="1:88" ht="18.75" customHeight="1">
      <c r="A8" s="14" t="s">
        <v>8</v>
      </c>
      <c r="B8" s="146">
        <v>32500</v>
      </c>
      <c r="C8" s="147">
        <v>8056.4</v>
      </c>
      <c r="D8" s="25">
        <v>5324.7</v>
      </c>
      <c r="E8" s="25">
        <v>12803.4</v>
      </c>
      <c r="F8" s="17">
        <v>2000</v>
      </c>
      <c r="G8" s="17">
        <v>220</v>
      </c>
      <c r="H8" s="17"/>
      <c r="I8" s="17">
        <v>934.7</v>
      </c>
      <c r="J8" s="17">
        <v>4169.5</v>
      </c>
      <c r="K8" s="17">
        <v>934.1</v>
      </c>
      <c r="L8" s="17">
        <v>750</v>
      </c>
      <c r="M8" s="17"/>
      <c r="N8" s="17"/>
      <c r="O8" s="17"/>
      <c r="P8" s="17">
        <v>1304.7</v>
      </c>
      <c r="Q8" s="17">
        <v>1612.4</v>
      </c>
      <c r="R8" s="17"/>
      <c r="S8" s="17">
        <v>878</v>
      </c>
      <c r="U8" s="3">
        <v>1854.8</v>
      </c>
      <c r="AB8" s="3">
        <v>130</v>
      </c>
      <c r="AD8" s="3">
        <v>107.2</v>
      </c>
      <c r="AH8" s="3">
        <v>1527.3</v>
      </c>
      <c r="AJ8" s="3">
        <v>1486</v>
      </c>
      <c r="AK8" s="3">
        <f t="shared" ref="AK8:AK33" si="0">SUM(W8:AJ8)</f>
        <v>3250.5</v>
      </c>
      <c r="AL8" s="3">
        <v>1287</v>
      </c>
      <c r="AQ8" s="3">
        <v>3212</v>
      </c>
      <c r="AR8" s="3">
        <v>194</v>
      </c>
      <c r="AV8" s="3">
        <v>1337</v>
      </c>
      <c r="AW8" s="3">
        <v>157</v>
      </c>
      <c r="BA8" s="3">
        <f t="shared" ref="BA8:BA32" si="1">SUM(AM8:AZ8)</f>
        <v>4900</v>
      </c>
      <c r="BB8" s="3">
        <f t="shared" ref="BB8:BB32" si="2">SUM(U8,AL8)</f>
        <v>3141.8</v>
      </c>
      <c r="BD8" s="3">
        <f t="shared" ref="BD8:BD32" si="3">SUM(AM8,W8)</f>
        <v>0</v>
      </c>
      <c r="BE8" s="3">
        <f t="shared" ref="BE8:BE32" si="4">SUM(AN8,X8)</f>
        <v>0</v>
      </c>
      <c r="BF8" s="3">
        <f t="shared" ref="BF8:BF32" si="5">SUM(AO8,Y8)</f>
        <v>0</v>
      </c>
      <c r="BG8" s="3">
        <f t="shared" ref="BG8:BG32" si="6">SUM(AP8,Z8)</f>
        <v>0</v>
      </c>
      <c r="BH8" s="3">
        <f t="shared" ref="BH8:BH32" si="7">SUM(AQ8,AA8)</f>
        <v>3212</v>
      </c>
      <c r="BI8" s="3">
        <f t="shared" ref="BI8:BI32" si="8">SUM(AR8,AB8)</f>
        <v>324</v>
      </c>
      <c r="BJ8" s="3">
        <f t="shared" ref="BJ8:BJ32" si="9">SUM(AS8,AC8)</f>
        <v>0</v>
      </c>
      <c r="BK8" s="3">
        <f t="shared" ref="BK8:BK32" si="10">SUM(AT8,AD8)</f>
        <v>107.2</v>
      </c>
      <c r="BL8" s="3">
        <f t="shared" ref="BL8:BL32" si="11">SUM(AU8,AE8)</f>
        <v>0</v>
      </c>
      <c r="BM8" s="3">
        <f t="shared" ref="BM8:BM32" si="12">SUM(AV8,AF8)</f>
        <v>1337</v>
      </c>
      <c r="BN8" s="3">
        <f t="shared" ref="BN8:BN32" si="13">SUM(AW8,AG8)</f>
        <v>157</v>
      </c>
      <c r="BO8" s="3">
        <f t="shared" ref="BO8:BO32" si="14">SUM(AX8,AH8)</f>
        <v>1527.3</v>
      </c>
      <c r="BP8" s="3">
        <f t="shared" ref="BP8:BP32" si="15">SUM(AY8,AI8)</f>
        <v>0</v>
      </c>
      <c r="BQ8" s="3">
        <f t="shared" ref="BQ8:BQ32" si="16">SUM(AZ8,AJ8)</f>
        <v>1486</v>
      </c>
      <c r="BR8" s="3">
        <f t="shared" ref="BR8:BR32" si="17">SUM(BD8:BQ8)</f>
        <v>8150.5</v>
      </c>
    </row>
    <row r="9" spans="1:88" ht="18.75" customHeight="1">
      <c r="A9" s="14" t="s">
        <v>9</v>
      </c>
      <c r="B9" s="24"/>
      <c r="C9" s="24"/>
      <c r="D9" s="25">
        <v>10180.200000000001</v>
      </c>
      <c r="E9" s="25">
        <v>5503.6</v>
      </c>
      <c r="F9" s="17"/>
      <c r="G9" s="17"/>
      <c r="H9" s="17"/>
      <c r="I9" s="17"/>
      <c r="J9" s="17">
        <v>4680.3999999999996</v>
      </c>
      <c r="K9" s="17"/>
      <c r="L9" s="17"/>
      <c r="M9" s="17"/>
      <c r="N9" s="17"/>
      <c r="O9" s="17">
        <v>714</v>
      </c>
      <c r="P9" s="17"/>
      <c r="Q9" s="17">
        <v>109.2</v>
      </c>
      <c r="R9" s="17"/>
      <c r="S9" s="17"/>
      <c r="T9" s="26"/>
      <c r="U9" s="26"/>
      <c r="V9" s="26"/>
      <c r="W9" s="26"/>
      <c r="X9" s="26"/>
      <c r="Y9" s="26"/>
      <c r="Z9" s="26"/>
      <c r="AA9" s="26"/>
      <c r="AB9" s="26"/>
      <c r="AC9" s="26"/>
      <c r="AD9" s="26"/>
      <c r="AK9" s="3">
        <f t="shared" si="0"/>
        <v>0</v>
      </c>
      <c r="BA9" s="3">
        <f t="shared" si="1"/>
        <v>0</v>
      </c>
      <c r="BB9" s="3">
        <f t="shared" si="2"/>
        <v>0</v>
      </c>
      <c r="BD9" s="3">
        <f t="shared" si="3"/>
        <v>0</v>
      </c>
      <c r="BE9" s="3">
        <f t="shared" si="4"/>
        <v>0</v>
      </c>
      <c r="BF9" s="3">
        <f t="shared" si="5"/>
        <v>0</v>
      </c>
      <c r="BG9" s="3">
        <f t="shared" si="6"/>
        <v>0</v>
      </c>
      <c r="BH9" s="3">
        <f t="shared" si="7"/>
        <v>0</v>
      </c>
      <c r="BI9" s="3">
        <f t="shared" si="8"/>
        <v>0</v>
      </c>
      <c r="BJ9" s="3">
        <f t="shared" si="9"/>
        <v>0</v>
      </c>
      <c r="BK9" s="3">
        <f t="shared" si="10"/>
        <v>0</v>
      </c>
      <c r="BL9" s="3">
        <f t="shared" si="11"/>
        <v>0</v>
      </c>
      <c r="BM9" s="3">
        <f t="shared" si="12"/>
        <v>0</v>
      </c>
      <c r="BN9" s="3">
        <f t="shared" si="13"/>
        <v>0</v>
      </c>
      <c r="BO9" s="3">
        <f t="shared" si="14"/>
        <v>0</v>
      </c>
      <c r="BP9" s="3">
        <f t="shared" si="15"/>
        <v>0</v>
      </c>
      <c r="BQ9" s="3">
        <f t="shared" si="16"/>
        <v>0</v>
      </c>
      <c r="BR9" s="3">
        <f t="shared" si="17"/>
        <v>0</v>
      </c>
    </row>
    <row r="10" spans="1:88" ht="18.75" customHeight="1">
      <c r="A10" s="14" t="s">
        <v>10</v>
      </c>
      <c r="B10" s="24">
        <v>524.29999999999995</v>
      </c>
      <c r="C10" s="24">
        <v>51482</v>
      </c>
      <c r="D10" s="25">
        <v>9177.1</v>
      </c>
      <c r="E10" s="25">
        <v>4318.3999999999996</v>
      </c>
      <c r="F10" s="17"/>
      <c r="G10" s="17"/>
      <c r="H10" s="17"/>
      <c r="I10" s="17"/>
      <c r="J10" s="17"/>
      <c r="K10" s="17">
        <v>386.7</v>
      </c>
      <c r="L10" s="17"/>
      <c r="M10" s="17"/>
      <c r="N10" s="17"/>
      <c r="O10" s="17">
        <v>59.3</v>
      </c>
      <c r="P10" s="17">
        <v>3814.9</v>
      </c>
      <c r="Q10" s="17"/>
      <c r="R10" s="17"/>
      <c r="S10" s="17">
        <v>57.5</v>
      </c>
      <c r="T10" s="26"/>
      <c r="U10" s="26"/>
      <c r="V10" s="26"/>
      <c r="W10" s="26"/>
      <c r="X10" s="26"/>
      <c r="Y10" s="26"/>
      <c r="Z10" s="26"/>
      <c r="AA10" s="26"/>
      <c r="AB10" s="26"/>
      <c r="AC10" s="26"/>
      <c r="AD10" s="26"/>
      <c r="AK10" s="3">
        <f t="shared" si="0"/>
        <v>0</v>
      </c>
      <c r="BA10" s="3">
        <f t="shared" si="1"/>
        <v>0</v>
      </c>
      <c r="BB10" s="3">
        <f t="shared" si="2"/>
        <v>0</v>
      </c>
      <c r="BD10" s="3">
        <f t="shared" si="3"/>
        <v>0</v>
      </c>
      <c r="BE10" s="3">
        <f t="shared" si="4"/>
        <v>0</v>
      </c>
      <c r="BF10" s="3">
        <f t="shared" si="5"/>
        <v>0</v>
      </c>
      <c r="BG10" s="3">
        <f t="shared" si="6"/>
        <v>0</v>
      </c>
      <c r="BH10" s="3">
        <f t="shared" si="7"/>
        <v>0</v>
      </c>
      <c r="BI10" s="3">
        <f t="shared" si="8"/>
        <v>0</v>
      </c>
      <c r="BJ10" s="3">
        <f t="shared" si="9"/>
        <v>0</v>
      </c>
      <c r="BK10" s="3">
        <f t="shared" si="10"/>
        <v>0</v>
      </c>
      <c r="BL10" s="3">
        <f t="shared" si="11"/>
        <v>0</v>
      </c>
      <c r="BM10" s="3">
        <f t="shared" si="12"/>
        <v>0</v>
      </c>
      <c r="BN10" s="3">
        <f t="shared" si="13"/>
        <v>0</v>
      </c>
      <c r="BO10" s="3">
        <f t="shared" si="14"/>
        <v>0</v>
      </c>
      <c r="BP10" s="3">
        <f t="shared" si="15"/>
        <v>0</v>
      </c>
      <c r="BQ10" s="3">
        <f t="shared" si="16"/>
        <v>0</v>
      </c>
      <c r="BR10" s="3">
        <f t="shared" si="17"/>
        <v>0</v>
      </c>
    </row>
    <row r="11" spans="1:88" ht="18.75" customHeight="1">
      <c r="A11" s="14" t="s">
        <v>11</v>
      </c>
      <c r="B11" s="24"/>
      <c r="C11" s="24"/>
      <c r="D11" s="25">
        <v>5303.5</v>
      </c>
      <c r="E11" s="25">
        <v>1496.1</v>
      </c>
      <c r="F11" s="17"/>
      <c r="G11" s="17"/>
      <c r="H11" s="17"/>
      <c r="I11" s="17"/>
      <c r="J11" s="17"/>
      <c r="K11" s="17">
        <v>1399.8</v>
      </c>
      <c r="L11" s="17"/>
      <c r="M11" s="17"/>
      <c r="N11" s="17"/>
      <c r="O11" s="17"/>
      <c r="P11" s="17">
        <v>96.3</v>
      </c>
      <c r="Q11" s="17"/>
      <c r="R11" s="17"/>
      <c r="S11" s="17"/>
      <c r="T11" s="26"/>
      <c r="U11" s="26">
        <v>3227</v>
      </c>
      <c r="V11" s="26"/>
      <c r="W11" s="26"/>
      <c r="X11" s="26"/>
      <c r="Y11" s="26"/>
      <c r="Z11" s="26"/>
      <c r="AA11" s="26"/>
      <c r="AB11" s="26"/>
      <c r="AC11" s="26"/>
      <c r="AD11" s="26"/>
      <c r="AK11" s="3">
        <f t="shared" si="0"/>
        <v>0</v>
      </c>
      <c r="BA11" s="3">
        <f t="shared" si="1"/>
        <v>0</v>
      </c>
      <c r="BB11" s="3">
        <f t="shared" si="2"/>
        <v>3227</v>
      </c>
      <c r="BD11" s="3">
        <f t="shared" si="3"/>
        <v>0</v>
      </c>
      <c r="BE11" s="3">
        <f t="shared" si="4"/>
        <v>0</v>
      </c>
      <c r="BF11" s="3">
        <f t="shared" si="5"/>
        <v>0</v>
      </c>
      <c r="BG11" s="3">
        <f t="shared" si="6"/>
        <v>0</v>
      </c>
      <c r="BH11" s="3">
        <f t="shared" si="7"/>
        <v>0</v>
      </c>
      <c r="BI11" s="3">
        <f t="shared" si="8"/>
        <v>0</v>
      </c>
      <c r="BJ11" s="3">
        <f t="shared" si="9"/>
        <v>0</v>
      </c>
      <c r="BK11" s="3">
        <f t="shared" si="10"/>
        <v>0</v>
      </c>
      <c r="BL11" s="3">
        <f t="shared" si="11"/>
        <v>0</v>
      </c>
      <c r="BM11" s="3">
        <f t="shared" si="12"/>
        <v>0</v>
      </c>
      <c r="BN11" s="3">
        <f t="shared" si="13"/>
        <v>0</v>
      </c>
      <c r="BO11" s="3">
        <f t="shared" si="14"/>
        <v>0</v>
      </c>
      <c r="BP11" s="3">
        <f t="shared" si="15"/>
        <v>0</v>
      </c>
      <c r="BQ11" s="3">
        <f t="shared" si="16"/>
        <v>0</v>
      </c>
      <c r="BR11" s="3">
        <f t="shared" si="17"/>
        <v>0</v>
      </c>
    </row>
    <row r="12" spans="1:88" ht="14.25" customHeight="1">
      <c r="A12" s="14" t="s">
        <v>12</v>
      </c>
      <c r="B12" s="24">
        <v>3659.4</v>
      </c>
      <c r="C12" s="24">
        <v>6108.9</v>
      </c>
      <c r="D12" s="25">
        <v>8862.5</v>
      </c>
      <c r="E12" s="25">
        <v>90189.8</v>
      </c>
      <c r="F12" s="17"/>
      <c r="G12" s="17">
        <v>3198.5</v>
      </c>
      <c r="H12" s="17"/>
      <c r="I12" s="17"/>
      <c r="J12" s="17"/>
      <c r="K12" s="17">
        <v>3326.9</v>
      </c>
      <c r="L12" s="17">
        <v>11.6</v>
      </c>
      <c r="M12" s="17">
        <v>13</v>
      </c>
      <c r="N12" s="17"/>
      <c r="O12" s="17">
        <v>9</v>
      </c>
      <c r="P12" s="17">
        <v>418.8</v>
      </c>
      <c r="Q12" s="17">
        <v>82603.100000000006</v>
      </c>
      <c r="R12" s="17"/>
      <c r="S12" s="17">
        <v>608.9</v>
      </c>
      <c r="T12" s="26"/>
      <c r="U12" s="26"/>
      <c r="V12" s="26"/>
      <c r="W12" s="26"/>
      <c r="X12" s="26"/>
      <c r="Y12" s="26"/>
      <c r="Z12" s="26"/>
      <c r="AA12" s="26"/>
      <c r="AB12" s="26"/>
      <c r="AC12" s="26"/>
      <c r="AD12" s="26"/>
      <c r="AK12" s="3">
        <f t="shared" si="0"/>
        <v>0</v>
      </c>
      <c r="AL12" s="3">
        <v>4190</v>
      </c>
      <c r="BA12" s="3">
        <f t="shared" si="1"/>
        <v>0</v>
      </c>
      <c r="BB12" s="3">
        <f t="shared" si="2"/>
        <v>4190</v>
      </c>
      <c r="BD12" s="3">
        <f t="shared" si="3"/>
        <v>0</v>
      </c>
      <c r="BE12" s="3">
        <f t="shared" si="4"/>
        <v>0</v>
      </c>
      <c r="BF12" s="3">
        <f t="shared" si="5"/>
        <v>0</v>
      </c>
      <c r="BG12" s="3">
        <f t="shared" si="6"/>
        <v>0</v>
      </c>
      <c r="BH12" s="3">
        <f t="shared" si="7"/>
        <v>0</v>
      </c>
      <c r="BI12" s="3">
        <f t="shared" si="8"/>
        <v>0</v>
      </c>
      <c r="BJ12" s="3">
        <f t="shared" si="9"/>
        <v>0</v>
      </c>
      <c r="BK12" s="3">
        <f t="shared" si="10"/>
        <v>0</v>
      </c>
      <c r="BL12" s="3">
        <f t="shared" si="11"/>
        <v>0</v>
      </c>
      <c r="BM12" s="3">
        <f t="shared" si="12"/>
        <v>0</v>
      </c>
      <c r="BN12" s="3">
        <f t="shared" si="13"/>
        <v>0</v>
      </c>
      <c r="BO12" s="3">
        <f t="shared" si="14"/>
        <v>0</v>
      </c>
      <c r="BP12" s="3">
        <f t="shared" si="15"/>
        <v>0</v>
      </c>
      <c r="BQ12" s="3">
        <f t="shared" si="16"/>
        <v>0</v>
      </c>
      <c r="BR12" s="3">
        <f t="shared" si="17"/>
        <v>0</v>
      </c>
    </row>
    <row r="13" spans="1:88" ht="18.75" customHeight="1">
      <c r="A13" s="14" t="s">
        <v>13</v>
      </c>
      <c r="B13" s="24">
        <v>5100</v>
      </c>
      <c r="C13" s="24">
        <v>18703.099999999999</v>
      </c>
      <c r="D13" s="25">
        <v>23571.9</v>
      </c>
      <c r="E13" s="25">
        <v>10029.6</v>
      </c>
      <c r="F13" s="17">
        <v>114.9</v>
      </c>
      <c r="G13" s="17">
        <v>-238.2</v>
      </c>
      <c r="H13" s="17"/>
      <c r="I13" s="17"/>
      <c r="J13" s="17"/>
      <c r="K13" s="17">
        <v>5533.4</v>
      </c>
      <c r="L13" s="17"/>
      <c r="M13" s="17"/>
      <c r="N13" s="17"/>
      <c r="O13" s="17">
        <v>2100</v>
      </c>
      <c r="P13" s="17">
        <v>2519.5</v>
      </c>
      <c r="Q13" s="17"/>
      <c r="R13" s="17"/>
      <c r="S13" s="17"/>
      <c r="T13" s="26"/>
      <c r="U13" s="26"/>
      <c r="V13" s="26"/>
      <c r="W13" s="26"/>
      <c r="X13" s="26"/>
      <c r="Y13" s="26"/>
      <c r="Z13" s="26"/>
      <c r="AA13" s="26"/>
      <c r="AB13" s="26"/>
      <c r="AC13" s="26"/>
      <c r="AD13" s="26"/>
      <c r="AK13" s="3">
        <f t="shared" si="0"/>
        <v>0</v>
      </c>
      <c r="BA13" s="3">
        <f t="shared" si="1"/>
        <v>0</v>
      </c>
      <c r="BB13" s="3">
        <f t="shared" si="2"/>
        <v>0</v>
      </c>
      <c r="BD13" s="3">
        <f t="shared" si="3"/>
        <v>0</v>
      </c>
      <c r="BE13" s="3">
        <f t="shared" si="4"/>
        <v>0</v>
      </c>
      <c r="BF13" s="3">
        <f t="shared" si="5"/>
        <v>0</v>
      </c>
      <c r="BG13" s="3">
        <f t="shared" si="6"/>
        <v>0</v>
      </c>
      <c r="BH13" s="3">
        <f t="shared" si="7"/>
        <v>0</v>
      </c>
      <c r="BI13" s="3">
        <f t="shared" si="8"/>
        <v>0</v>
      </c>
      <c r="BJ13" s="3">
        <f t="shared" si="9"/>
        <v>0</v>
      </c>
      <c r="BK13" s="3">
        <f t="shared" si="10"/>
        <v>0</v>
      </c>
      <c r="BL13" s="3">
        <f t="shared" si="11"/>
        <v>0</v>
      </c>
      <c r="BM13" s="3">
        <f t="shared" si="12"/>
        <v>0</v>
      </c>
      <c r="BN13" s="3">
        <f t="shared" si="13"/>
        <v>0</v>
      </c>
      <c r="BO13" s="3">
        <f t="shared" si="14"/>
        <v>0</v>
      </c>
      <c r="BP13" s="3">
        <f t="shared" si="15"/>
        <v>0</v>
      </c>
      <c r="BQ13" s="3">
        <f t="shared" si="16"/>
        <v>0</v>
      </c>
      <c r="BR13" s="3">
        <f t="shared" si="17"/>
        <v>0</v>
      </c>
    </row>
    <row r="14" spans="1:88" ht="18.75" customHeight="1">
      <c r="A14" s="14" t="s">
        <v>14</v>
      </c>
      <c r="B14" s="24"/>
      <c r="C14" s="24"/>
      <c r="D14" s="25">
        <v>20332.400000000001</v>
      </c>
      <c r="E14" s="25">
        <v>4460</v>
      </c>
      <c r="F14" s="17"/>
      <c r="G14" s="17"/>
      <c r="H14" s="17"/>
      <c r="I14" s="17"/>
      <c r="J14" s="17">
        <v>3989.7</v>
      </c>
      <c r="K14" s="17">
        <v>470.3</v>
      </c>
      <c r="L14" s="17"/>
      <c r="M14" s="17"/>
      <c r="N14" s="17"/>
      <c r="O14" s="17"/>
      <c r="P14" s="17"/>
      <c r="Q14" s="17"/>
      <c r="R14" s="17"/>
      <c r="S14" s="17"/>
      <c r="T14" s="26"/>
      <c r="U14" s="26"/>
      <c r="V14" s="26"/>
      <c r="W14" s="26"/>
      <c r="X14" s="26"/>
      <c r="Y14" s="26"/>
      <c r="Z14" s="26"/>
      <c r="AA14" s="26"/>
      <c r="AB14" s="26"/>
      <c r="AC14" s="26"/>
      <c r="AD14" s="26"/>
      <c r="AK14" s="3">
        <f t="shared" si="0"/>
        <v>0</v>
      </c>
      <c r="AN14" s="3">
        <v>612.4</v>
      </c>
      <c r="AO14" s="3">
        <v>914.8</v>
      </c>
      <c r="AQ14" s="3">
        <v>3250.5</v>
      </c>
      <c r="BA14" s="3">
        <f t="shared" si="1"/>
        <v>4777.7</v>
      </c>
      <c r="BB14" s="3">
        <f t="shared" si="2"/>
        <v>0</v>
      </c>
      <c r="BD14" s="3">
        <f t="shared" si="3"/>
        <v>0</v>
      </c>
      <c r="BE14" s="3">
        <f t="shared" si="4"/>
        <v>612.4</v>
      </c>
      <c r="BF14" s="3">
        <f t="shared" si="5"/>
        <v>914.8</v>
      </c>
      <c r="BG14" s="3">
        <f t="shared" si="6"/>
        <v>0</v>
      </c>
      <c r="BH14" s="3">
        <f t="shared" si="7"/>
        <v>3250.5</v>
      </c>
      <c r="BI14" s="3">
        <f t="shared" si="8"/>
        <v>0</v>
      </c>
      <c r="BJ14" s="3">
        <f t="shared" si="9"/>
        <v>0</v>
      </c>
      <c r="BK14" s="3">
        <f t="shared" si="10"/>
        <v>0</v>
      </c>
      <c r="BL14" s="3">
        <f t="shared" si="11"/>
        <v>0</v>
      </c>
      <c r="BM14" s="3">
        <f t="shared" si="12"/>
        <v>0</v>
      </c>
      <c r="BN14" s="3">
        <f t="shared" si="13"/>
        <v>0</v>
      </c>
      <c r="BO14" s="3">
        <f t="shared" si="14"/>
        <v>0</v>
      </c>
      <c r="BP14" s="3">
        <f t="shared" si="15"/>
        <v>0</v>
      </c>
      <c r="BQ14" s="3">
        <f t="shared" si="16"/>
        <v>0</v>
      </c>
      <c r="BR14" s="3">
        <f t="shared" si="17"/>
        <v>4777.7</v>
      </c>
    </row>
    <row r="15" spans="1:88" ht="18.75" customHeight="1">
      <c r="A15" s="14" t="s">
        <v>15</v>
      </c>
      <c r="B15" s="24"/>
      <c r="C15" s="24"/>
      <c r="D15" s="25">
        <v>6204.7</v>
      </c>
      <c r="E15" s="25">
        <v>2426.3000000000002</v>
      </c>
      <c r="F15" s="17">
        <v>446.3</v>
      </c>
      <c r="G15" s="17"/>
      <c r="H15" s="17"/>
      <c r="I15" s="17"/>
      <c r="J15" s="17"/>
      <c r="K15" s="17"/>
      <c r="L15" s="17"/>
      <c r="M15" s="17"/>
      <c r="N15" s="17"/>
      <c r="O15" s="17"/>
      <c r="P15" s="17">
        <v>1980</v>
      </c>
      <c r="Q15" s="17"/>
      <c r="R15" s="17"/>
      <c r="S15" s="17"/>
      <c r="T15" s="26"/>
      <c r="U15" s="26"/>
      <c r="V15" s="26"/>
      <c r="W15" s="26"/>
      <c r="X15" s="26"/>
      <c r="Y15" s="26"/>
      <c r="Z15" s="26"/>
      <c r="AA15" s="26"/>
      <c r="AB15" s="26"/>
      <c r="AC15" s="26"/>
      <c r="AD15" s="26"/>
      <c r="AK15" s="3">
        <f t="shared" si="0"/>
        <v>0</v>
      </c>
      <c r="AM15" s="3">
        <v>450</v>
      </c>
      <c r="BA15" s="3">
        <f t="shared" si="1"/>
        <v>450</v>
      </c>
      <c r="BB15" s="3">
        <f t="shared" si="2"/>
        <v>0</v>
      </c>
      <c r="BD15" s="3">
        <f t="shared" si="3"/>
        <v>450</v>
      </c>
      <c r="BE15" s="3">
        <f t="shared" si="4"/>
        <v>0</v>
      </c>
      <c r="BF15" s="3">
        <f t="shared" si="5"/>
        <v>0</v>
      </c>
      <c r="BG15" s="3">
        <f t="shared" si="6"/>
        <v>0</v>
      </c>
      <c r="BH15" s="3">
        <f t="shared" si="7"/>
        <v>0</v>
      </c>
      <c r="BI15" s="3">
        <f t="shared" si="8"/>
        <v>0</v>
      </c>
      <c r="BJ15" s="3">
        <f t="shared" si="9"/>
        <v>0</v>
      </c>
      <c r="BK15" s="3">
        <f t="shared" si="10"/>
        <v>0</v>
      </c>
      <c r="BL15" s="3">
        <f t="shared" si="11"/>
        <v>0</v>
      </c>
      <c r="BM15" s="3">
        <f t="shared" si="12"/>
        <v>0</v>
      </c>
      <c r="BN15" s="3">
        <f t="shared" si="13"/>
        <v>0</v>
      </c>
      <c r="BO15" s="3">
        <f t="shared" si="14"/>
        <v>0</v>
      </c>
      <c r="BP15" s="3">
        <f t="shared" si="15"/>
        <v>0</v>
      </c>
      <c r="BQ15" s="3">
        <f t="shared" si="16"/>
        <v>0</v>
      </c>
      <c r="BR15" s="3">
        <f t="shared" si="17"/>
        <v>450</v>
      </c>
    </row>
    <row r="16" spans="1:88" ht="18.75" customHeight="1">
      <c r="A16" s="14" t="s">
        <v>16</v>
      </c>
      <c r="B16" s="24">
        <v>40268.800000000003</v>
      </c>
      <c r="C16" s="24">
        <v>23073.1</v>
      </c>
      <c r="D16" s="25">
        <v>46327.1</v>
      </c>
      <c r="E16" s="25">
        <v>15912.8</v>
      </c>
      <c r="F16" s="17">
        <v>3523</v>
      </c>
      <c r="G16" s="17"/>
      <c r="H16" s="17"/>
      <c r="I16" s="17"/>
      <c r="J16" s="17"/>
      <c r="K16" s="17">
        <v>1289.2</v>
      </c>
      <c r="L16" s="17">
        <v>149.5</v>
      </c>
      <c r="M16" s="17"/>
      <c r="N16" s="17"/>
      <c r="O16" s="17">
        <v>8710.7999999999993</v>
      </c>
      <c r="P16" s="17">
        <v>2191.6999999999998</v>
      </c>
      <c r="Q16" s="17"/>
      <c r="R16" s="17"/>
      <c r="S16" s="17">
        <v>48.6</v>
      </c>
      <c r="T16" s="26"/>
      <c r="U16" s="26"/>
      <c r="V16" s="26"/>
      <c r="W16" s="26"/>
      <c r="X16" s="26">
        <v>1810</v>
      </c>
      <c r="Y16" s="26"/>
      <c r="Z16" s="26"/>
      <c r="AA16" s="26"/>
      <c r="AB16" s="26"/>
      <c r="AC16" s="26"/>
      <c r="AD16" s="26"/>
      <c r="AH16" s="3">
        <v>203</v>
      </c>
      <c r="AK16" s="3">
        <f t="shared" si="0"/>
        <v>2013</v>
      </c>
      <c r="AQ16" s="3">
        <v>1396.5</v>
      </c>
      <c r="AV16" s="3">
        <v>1752</v>
      </c>
      <c r="AY16" s="3">
        <v>3000</v>
      </c>
      <c r="BA16" s="3">
        <f t="shared" si="1"/>
        <v>6148.5</v>
      </c>
      <c r="BB16" s="3">
        <f t="shared" si="2"/>
        <v>0</v>
      </c>
      <c r="BD16" s="3">
        <f t="shared" si="3"/>
        <v>0</v>
      </c>
      <c r="BE16" s="3">
        <f t="shared" si="4"/>
        <v>1810</v>
      </c>
      <c r="BF16" s="3">
        <f t="shared" si="5"/>
        <v>0</v>
      </c>
      <c r="BG16" s="3">
        <f t="shared" si="6"/>
        <v>0</v>
      </c>
      <c r="BH16" s="3">
        <f t="shared" si="7"/>
        <v>1396.5</v>
      </c>
      <c r="BI16" s="3">
        <f t="shared" si="8"/>
        <v>0</v>
      </c>
      <c r="BJ16" s="3">
        <f t="shared" si="9"/>
        <v>0</v>
      </c>
      <c r="BK16" s="3">
        <f t="shared" si="10"/>
        <v>0</v>
      </c>
      <c r="BL16" s="3">
        <f t="shared" si="11"/>
        <v>0</v>
      </c>
      <c r="BM16" s="3">
        <f t="shared" si="12"/>
        <v>1752</v>
      </c>
      <c r="BN16" s="3">
        <f t="shared" si="13"/>
        <v>0</v>
      </c>
      <c r="BO16" s="3">
        <f t="shared" si="14"/>
        <v>203</v>
      </c>
      <c r="BP16" s="3">
        <f t="shared" si="15"/>
        <v>3000</v>
      </c>
      <c r="BQ16" s="3">
        <f t="shared" si="16"/>
        <v>0</v>
      </c>
      <c r="BR16" s="3">
        <f t="shared" si="17"/>
        <v>8161.5</v>
      </c>
    </row>
    <row r="17" spans="1:70" ht="18.75" customHeight="1">
      <c r="A17" s="14" t="s">
        <v>17</v>
      </c>
      <c r="B17" s="24"/>
      <c r="C17" s="24">
        <v>5238.3999999999996</v>
      </c>
      <c r="D17" s="25">
        <v>33340.300000000003</v>
      </c>
      <c r="E17" s="25">
        <v>12865.5</v>
      </c>
      <c r="F17" s="17">
        <v>1135</v>
      </c>
      <c r="G17" s="17">
        <v>275.8</v>
      </c>
      <c r="H17" s="17"/>
      <c r="I17" s="17">
        <v>1.6</v>
      </c>
      <c r="J17" s="17">
        <v>6300</v>
      </c>
      <c r="K17" s="17">
        <v>1175.0999999999999</v>
      </c>
      <c r="L17" s="17"/>
      <c r="M17" s="17"/>
      <c r="N17" s="17"/>
      <c r="O17" s="17">
        <v>59.6</v>
      </c>
      <c r="P17" s="17">
        <v>2485.8000000000002</v>
      </c>
      <c r="Q17" s="17"/>
      <c r="R17" s="17"/>
      <c r="S17" s="17">
        <v>1432.6</v>
      </c>
      <c r="T17" s="26"/>
      <c r="U17" s="26"/>
      <c r="V17" s="26"/>
      <c r="W17" s="26"/>
      <c r="X17" s="26"/>
      <c r="Y17" s="26"/>
      <c r="Z17" s="26"/>
      <c r="AA17" s="26"/>
      <c r="AB17" s="26"/>
      <c r="AC17" s="26"/>
      <c r="AD17" s="26"/>
      <c r="AK17" s="3">
        <f t="shared" si="0"/>
        <v>0</v>
      </c>
      <c r="BA17" s="3">
        <f t="shared" si="1"/>
        <v>0</v>
      </c>
      <c r="BB17" s="3">
        <f t="shared" si="2"/>
        <v>0</v>
      </c>
      <c r="BD17" s="3">
        <f t="shared" si="3"/>
        <v>0</v>
      </c>
      <c r="BE17" s="3">
        <f t="shared" si="4"/>
        <v>0</v>
      </c>
      <c r="BF17" s="3">
        <f t="shared" si="5"/>
        <v>0</v>
      </c>
      <c r="BG17" s="3">
        <f t="shared" si="6"/>
        <v>0</v>
      </c>
      <c r="BH17" s="3">
        <f t="shared" si="7"/>
        <v>0</v>
      </c>
      <c r="BI17" s="3">
        <f t="shared" si="8"/>
        <v>0</v>
      </c>
      <c r="BJ17" s="3">
        <f t="shared" si="9"/>
        <v>0</v>
      </c>
      <c r="BK17" s="3">
        <f t="shared" si="10"/>
        <v>0</v>
      </c>
      <c r="BL17" s="3">
        <f t="shared" si="11"/>
        <v>0</v>
      </c>
      <c r="BM17" s="3">
        <f t="shared" si="12"/>
        <v>0</v>
      </c>
      <c r="BN17" s="3">
        <f t="shared" si="13"/>
        <v>0</v>
      </c>
      <c r="BO17" s="3">
        <f t="shared" si="14"/>
        <v>0</v>
      </c>
      <c r="BP17" s="3">
        <f t="shared" si="15"/>
        <v>0</v>
      </c>
      <c r="BQ17" s="3">
        <f t="shared" si="16"/>
        <v>0</v>
      </c>
      <c r="BR17" s="3">
        <f t="shared" si="17"/>
        <v>0</v>
      </c>
    </row>
    <row r="18" spans="1:70" ht="18.75" customHeight="1">
      <c r="A18" s="14" t="s">
        <v>18</v>
      </c>
      <c r="B18" s="24">
        <v>17243.8</v>
      </c>
      <c r="C18" s="24">
        <v>7929.4</v>
      </c>
      <c r="D18" s="25">
        <v>25270.7</v>
      </c>
      <c r="E18" s="25">
        <v>13630.9</v>
      </c>
      <c r="F18" s="17"/>
      <c r="G18" s="17"/>
      <c r="H18" s="17"/>
      <c r="I18" s="17"/>
      <c r="J18" s="17">
        <v>185.9</v>
      </c>
      <c r="K18" s="17">
        <v>698.6</v>
      </c>
      <c r="L18" s="17"/>
      <c r="M18" s="17"/>
      <c r="N18" s="17"/>
      <c r="O18" s="17">
        <v>11533.4</v>
      </c>
      <c r="P18" s="17">
        <v>1013.7</v>
      </c>
      <c r="Q18" s="17"/>
      <c r="R18" s="17"/>
      <c r="S18" s="17">
        <v>199.3</v>
      </c>
      <c r="T18" s="26"/>
      <c r="U18" s="26"/>
      <c r="V18" s="26"/>
      <c r="W18" s="26"/>
      <c r="X18" s="26"/>
      <c r="Y18" s="26"/>
      <c r="Z18" s="26"/>
      <c r="AA18" s="26"/>
      <c r="AB18" s="26"/>
      <c r="AC18" s="26"/>
      <c r="AD18" s="26"/>
      <c r="AK18" s="3">
        <f t="shared" si="0"/>
        <v>0</v>
      </c>
      <c r="BA18" s="3">
        <f t="shared" si="1"/>
        <v>0</v>
      </c>
      <c r="BB18" s="3">
        <f t="shared" si="2"/>
        <v>0</v>
      </c>
      <c r="BD18" s="3">
        <f t="shared" si="3"/>
        <v>0</v>
      </c>
      <c r="BE18" s="3">
        <f t="shared" si="4"/>
        <v>0</v>
      </c>
      <c r="BF18" s="3">
        <f t="shared" si="5"/>
        <v>0</v>
      </c>
      <c r="BG18" s="3">
        <f t="shared" si="6"/>
        <v>0</v>
      </c>
      <c r="BH18" s="3">
        <f t="shared" si="7"/>
        <v>0</v>
      </c>
      <c r="BI18" s="3">
        <f t="shared" si="8"/>
        <v>0</v>
      </c>
      <c r="BJ18" s="3">
        <f t="shared" si="9"/>
        <v>0</v>
      </c>
      <c r="BK18" s="3">
        <f t="shared" si="10"/>
        <v>0</v>
      </c>
      <c r="BL18" s="3">
        <f t="shared" si="11"/>
        <v>0</v>
      </c>
      <c r="BM18" s="3">
        <f t="shared" si="12"/>
        <v>0</v>
      </c>
      <c r="BN18" s="3">
        <f t="shared" si="13"/>
        <v>0</v>
      </c>
      <c r="BO18" s="3">
        <f t="shared" si="14"/>
        <v>0</v>
      </c>
      <c r="BP18" s="3">
        <f t="shared" si="15"/>
        <v>0</v>
      </c>
      <c r="BQ18" s="3">
        <f t="shared" si="16"/>
        <v>0</v>
      </c>
      <c r="BR18" s="3">
        <f t="shared" si="17"/>
        <v>0</v>
      </c>
    </row>
    <row r="19" spans="1:70" ht="18.75" customHeight="1">
      <c r="A19" s="14" t="s">
        <v>19</v>
      </c>
      <c r="B19" s="24"/>
      <c r="C19" s="24">
        <v>5670</v>
      </c>
      <c r="D19" s="25">
        <v>2761.9</v>
      </c>
      <c r="E19" s="25">
        <v>4369.2</v>
      </c>
      <c r="F19" s="17"/>
      <c r="G19" s="17">
        <v>104</v>
      </c>
      <c r="H19" s="17"/>
      <c r="I19" s="17"/>
      <c r="J19" s="17"/>
      <c r="K19" s="17"/>
      <c r="L19" s="17"/>
      <c r="M19" s="17"/>
      <c r="N19" s="17"/>
      <c r="O19" s="17"/>
      <c r="P19" s="17">
        <v>4265.2</v>
      </c>
      <c r="Q19" s="17"/>
      <c r="R19" s="17"/>
      <c r="S19" s="17"/>
      <c r="T19" s="26"/>
      <c r="U19" s="26">
        <v>25</v>
      </c>
      <c r="V19" s="26"/>
      <c r="W19" s="26">
        <v>171.4</v>
      </c>
      <c r="X19" s="26">
        <v>373.1</v>
      </c>
      <c r="Y19" s="26">
        <v>82.9</v>
      </c>
      <c r="Z19" s="26"/>
      <c r="AA19" s="26"/>
      <c r="AB19" s="26">
        <v>898.5</v>
      </c>
      <c r="AC19" s="26">
        <v>46.5</v>
      </c>
      <c r="AD19" s="26">
        <v>64.5</v>
      </c>
      <c r="AF19" s="3">
        <v>35</v>
      </c>
      <c r="AJ19" s="3">
        <v>1146.3</v>
      </c>
      <c r="AK19" s="3">
        <f t="shared" si="0"/>
        <v>2818.2</v>
      </c>
      <c r="BA19" s="3">
        <f t="shared" si="1"/>
        <v>0</v>
      </c>
      <c r="BB19" s="3">
        <f t="shared" si="2"/>
        <v>25</v>
      </c>
      <c r="BD19" s="3">
        <f t="shared" si="3"/>
        <v>171.4</v>
      </c>
      <c r="BE19" s="3">
        <f t="shared" si="4"/>
        <v>373.1</v>
      </c>
      <c r="BF19" s="3">
        <f t="shared" si="5"/>
        <v>82.9</v>
      </c>
      <c r="BG19" s="3">
        <f t="shared" si="6"/>
        <v>0</v>
      </c>
      <c r="BH19" s="3">
        <f t="shared" si="7"/>
        <v>0</v>
      </c>
      <c r="BI19" s="3">
        <f t="shared" si="8"/>
        <v>898.5</v>
      </c>
      <c r="BJ19" s="3">
        <f t="shared" si="9"/>
        <v>46.5</v>
      </c>
      <c r="BK19" s="3">
        <f t="shared" si="10"/>
        <v>64.5</v>
      </c>
      <c r="BL19" s="3">
        <f t="shared" si="11"/>
        <v>0</v>
      </c>
      <c r="BM19" s="3">
        <f t="shared" si="12"/>
        <v>35</v>
      </c>
      <c r="BN19" s="3">
        <f t="shared" si="13"/>
        <v>0</v>
      </c>
      <c r="BO19" s="3">
        <f t="shared" si="14"/>
        <v>0</v>
      </c>
      <c r="BP19" s="3">
        <f t="shared" si="15"/>
        <v>0</v>
      </c>
      <c r="BQ19" s="3">
        <f t="shared" si="16"/>
        <v>1146.3</v>
      </c>
      <c r="BR19" s="3">
        <f t="shared" si="17"/>
        <v>2818.2</v>
      </c>
    </row>
    <row r="20" spans="1:70" ht="18.75" customHeight="1">
      <c r="A20" s="14" t="s">
        <v>20</v>
      </c>
      <c r="B20" s="24">
        <v>5912.7</v>
      </c>
      <c r="C20" s="24"/>
      <c r="D20" s="25">
        <v>35866.9</v>
      </c>
      <c r="E20" s="25">
        <v>1789.4</v>
      </c>
      <c r="F20" s="17"/>
      <c r="G20" s="17">
        <v>99.1</v>
      </c>
      <c r="H20" s="17"/>
      <c r="I20" s="17"/>
      <c r="J20" s="17"/>
      <c r="K20" s="17">
        <v>525.20000000000005</v>
      </c>
      <c r="L20" s="17"/>
      <c r="M20" s="17"/>
      <c r="N20" s="17"/>
      <c r="O20" s="17"/>
      <c r="P20" s="17">
        <v>1165.0999999999999</v>
      </c>
      <c r="Q20" s="17"/>
      <c r="R20" s="17"/>
      <c r="S20" s="17"/>
      <c r="T20" s="26"/>
      <c r="U20" s="26">
        <v>988.4</v>
      </c>
      <c r="V20" s="26"/>
      <c r="W20" s="26">
        <v>74.7</v>
      </c>
      <c r="X20" s="26">
        <v>579.6</v>
      </c>
      <c r="Y20" s="26"/>
      <c r="Z20" s="26"/>
      <c r="AA20" s="26"/>
      <c r="AB20" s="26"/>
      <c r="AC20" s="26"/>
      <c r="AD20" s="26"/>
      <c r="AJ20" s="3">
        <v>4.8</v>
      </c>
      <c r="AK20" s="3">
        <f t="shared" si="0"/>
        <v>659.1</v>
      </c>
      <c r="AL20" s="3">
        <v>476.3</v>
      </c>
      <c r="BA20" s="3">
        <f t="shared" si="1"/>
        <v>0</v>
      </c>
      <c r="BB20" s="3">
        <f t="shared" si="2"/>
        <v>1464.7</v>
      </c>
      <c r="BD20" s="3">
        <f t="shared" si="3"/>
        <v>74.7</v>
      </c>
      <c r="BE20" s="3">
        <f t="shared" si="4"/>
        <v>579.6</v>
      </c>
      <c r="BF20" s="3">
        <f t="shared" si="5"/>
        <v>0</v>
      </c>
      <c r="BG20" s="3">
        <f t="shared" si="6"/>
        <v>0</v>
      </c>
      <c r="BH20" s="3">
        <f t="shared" si="7"/>
        <v>0</v>
      </c>
      <c r="BI20" s="3">
        <f t="shared" si="8"/>
        <v>0</v>
      </c>
      <c r="BJ20" s="3">
        <f t="shared" si="9"/>
        <v>0</v>
      </c>
      <c r="BK20" s="3">
        <f t="shared" si="10"/>
        <v>0</v>
      </c>
      <c r="BL20" s="3">
        <f t="shared" si="11"/>
        <v>0</v>
      </c>
      <c r="BM20" s="3">
        <f t="shared" si="12"/>
        <v>0</v>
      </c>
      <c r="BN20" s="3">
        <f t="shared" si="13"/>
        <v>0</v>
      </c>
      <c r="BO20" s="3">
        <f t="shared" si="14"/>
        <v>0</v>
      </c>
      <c r="BP20" s="3">
        <f t="shared" si="15"/>
        <v>0</v>
      </c>
      <c r="BQ20" s="3">
        <f t="shared" si="16"/>
        <v>4.8</v>
      </c>
      <c r="BR20" s="3">
        <f t="shared" si="17"/>
        <v>659.1</v>
      </c>
    </row>
    <row r="21" spans="1:70" ht="18.75" customHeight="1">
      <c r="A21" s="14" t="s">
        <v>21</v>
      </c>
      <c r="B21" s="147"/>
      <c r="C21" s="147"/>
      <c r="D21" s="25">
        <v>5160</v>
      </c>
      <c r="E21" s="25">
        <v>2104.1</v>
      </c>
      <c r="F21" s="17"/>
      <c r="G21" s="17"/>
      <c r="H21" s="17"/>
      <c r="I21" s="17"/>
      <c r="J21" s="17"/>
      <c r="K21" s="17">
        <v>854.3</v>
      </c>
      <c r="L21" s="17"/>
      <c r="M21" s="17"/>
      <c r="N21" s="17"/>
      <c r="O21" s="17"/>
      <c r="P21" s="17"/>
      <c r="Q21" s="17">
        <v>1199.4000000000001</v>
      </c>
      <c r="R21" s="17"/>
      <c r="S21" s="17">
        <v>50.4</v>
      </c>
      <c r="T21" s="26"/>
      <c r="U21" s="26">
        <v>728.2</v>
      </c>
      <c r="V21" s="26"/>
      <c r="W21" s="26"/>
      <c r="X21" s="26"/>
      <c r="Y21" s="26"/>
      <c r="Z21" s="26"/>
      <c r="AA21" s="26"/>
      <c r="AB21" s="26"/>
      <c r="AC21" s="26"/>
      <c r="AD21" s="26"/>
      <c r="AK21" s="3">
        <f t="shared" si="0"/>
        <v>0</v>
      </c>
      <c r="AL21" s="3">
        <v>1450.7</v>
      </c>
      <c r="BA21" s="3">
        <f t="shared" si="1"/>
        <v>0</v>
      </c>
      <c r="BB21" s="3">
        <f t="shared" si="2"/>
        <v>2178.9</v>
      </c>
      <c r="BD21" s="3">
        <f t="shared" si="3"/>
        <v>0</v>
      </c>
      <c r="BE21" s="3">
        <f t="shared" si="4"/>
        <v>0</v>
      </c>
      <c r="BF21" s="3">
        <f t="shared" si="5"/>
        <v>0</v>
      </c>
      <c r="BG21" s="3">
        <f t="shared" si="6"/>
        <v>0</v>
      </c>
      <c r="BH21" s="3">
        <f t="shared" si="7"/>
        <v>0</v>
      </c>
      <c r="BI21" s="3">
        <f t="shared" si="8"/>
        <v>0</v>
      </c>
      <c r="BJ21" s="3">
        <f t="shared" si="9"/>
        <v>0</v>
      </c>
      <c r="BK21" s="3">
        <f t="shared" si="10"/>
        <v>0</v>
      </c>
      <c r="BL21" s="3">
        <f t="shared" si="11"/>
        <v>0</v>
      </c>
      <c r="BM21" s="3">
        <f t="shared" si="12"/>
        <v>0</v>
      </c>
      <c r="BN21" s="3">
        <f t="shared" si="13"/>
        <v>0</v>
      </c>
      <c r="BO21" s="3">
        <f t="shared" si="14"/>
        <v>0</v>
      </c>
      <c r="BP21" s="3">
        <f t="shared" si="15"/>
        <v>0</v>
      </c>
      <c r="BQ21" s="3">
        <f t="shared" si="16"/>
        <v>0</v>
      </c>
      <c r="BR21" s="3">
        <f t="shared" si="17"/>
        <v>0</v>
      </c>
    </row>
    <row r="22" spans="1:70" ht="18.75" customHeight="1">
      <c r="A22" s="14" t="s">
        <v>22</v>
      </c>
      <c r="B22" s="147"/>
      <c r="C22" s="147">
        <v>8086.2</v>
      </c>
      <c r="D22" s="25">
        <v>10522.8</v>
      </c>
      <c r="E22" s="25">
        <v>865.5</v>
      </c>
      <c r="F22" s="17"/>
      <c r="G22" s="17"/>
      <c r="H22" s="17"/>
      <c r="I22" s="17"/>
      <c r="J22" s="17"/>
      <c r="K22" s="17">
        <v>865.5</v>
      </c>
      <c r="L22" s="17"/>
      <c r="M22" s="17"/>
      <c r="N22" s="17"/>
      <c r="O22" s="17"/>
      <c r="P22" s="17"/>
      <c r="Q22" s="17"/>
      <c r="R22" s="17"/>
      <c r="S22" s="17"/>
      <c r="T22" s="26"/>
      <c r="U22" s="26"/>
      <c r="V22" s="26"/>
      <c r="W22" s="26"/>
      <c r="X22" s="26"/>
      <c r="Y22" s="26"/>
      <c r="Z22" s="26"/>
      <c r="AA22" s="26"/>
      <c r="AB22" s="26"/>
      <c r="AC22" s="26">
        <v>524</v>
      </c>
      <c r="AD22" s="26">
        <v>288.5</v>
      </c>
      <c r="AH22" s="3">
        <v>308.2</v>
      </c>
      <c r="AJ22" s="3">
        <v>299.8</v>
      </c>
      <c r="AK22" s="3">
        <f t="shared" si="0"/>
        <v>1420.5</v>
      </c>
      <c r="BA22" s="3">
        <f t="shared" si="1"/>
        <v>0</v>
      </c>
      <c r="BB22" s="3">
        <f t="shared" si="2"/>
        <v>0</v>
      </c>
      <c r="BD22" s="3">
        <f t="shared" si="3"/>
        <v>0</v>
      </c>
      <c r="BE22" s="3">
        <f t="shared" si="4"/>
        <v>0</v>
      </c>
      <c r="BF22" s="3">
        <f t="shared" si="5"/>
        <v>0</v>
      </c>
      <c r="BG22" s="3">
        <f t="shared" si="6"/>
        <v>0</v>
      </c>
      <c r="BH22" s="3">
        <f t="shared" si="7"/>
        <v>0</v>
      </c>
      <c r="BI22" s="3">
        <f t="shared" si="8"/>
        <v>0</v>
      </c>
      <c r="BJ22" s="3">
        <f t="shared" si="9"/>
        <v>524</v>
      </c>
      <c r="BK22" s="3">
        <f t="shared" si="10"/>
        <v>288.5</v>
      </c>
      <c r="BL22" s="3">
        <f t="shared" si="11"/>
        <v>0</v>
      </c>
      <c r="BM22" s="3">
        <f t="shared" si="12"/>
        <v>0</v>
      </c>
      <c r="BN22" s="3">
        <f t="shared" si="13"/>
        <v>0</v>
      </c>
      <c r="BO22" s="3">
        <f t="shared" si="14"/>
        <v>308.2</v>
      </c>
      <c r="BP22" s="3">
        <f t="shared" si="15"/>
        <v>0</v>
      </c>
      <c r="BQ22" s="3">
        <f t="shared" si="16"/>
        <v>299.8</v>
      </c>
      <c r="BR22" s="3">
        <f t="shared" si="17"/>
        <v>1420.5</v>
      </c>
    </row>
    <row r="23" spans="1:70" ht="18.75" customHeight="1">
      <c r="A23" s="14" t="s">
        <v>23</v>
      </c>
      <c r="B23" s="147">
        <v>3775.4</v>
      </c>
      <c r="C23" s="147">
        <v>18254.099999999999</v>
      </c>
      <c r="D23" s="25">
        <v>3375.2</v>
      </c>
      <c r="E23" s="25">
        <v>-14326.3</v>
      </c>
      <c r="F23" s="17"/>
      <c r="G23" s="17"/>
      <c r="H23" s="17"/>
      <c r="I23" s="17"/>
      <c r="J23" s="17"/>
      <c r="K23" s="17"/>
      <c r="L23" s="17">
        <v>820</v>
      </c>
      <c r="M23" s="17"/>
      <c r="N23" s="17"/>
      <c r="O23" s="17">
        <v>-15146.3</v>
      </c>
      <c r="P23" s="17"/>
      <c r="Q23" s="17"/>
      <c r="R23" s="17"/>
      <c r="S23" s="17"/>
      <c r="T23" s="26"/>
      <c r="U23" s="26">
        <v>500</v>
      </c>
      <c r="V23" s="26"/>
      <c r="W23" s="26">
        <v>295</v>
      </c>
      <c r="X23" s="26">
        <v>63</v>
      </c>
      <c r="Y23" s="26">
        <v>14</v>
      </c>
      <c r="Z23" s="26"/>
      <c r="AA23" s="26"/>
      <c r="AB23" s="26">
        <v>26.1</v>
      </c>
      <c r="AC23" s="26"/>
      <c r="AD23" s="26"/>
      <c r="AK23" s="3">
        <f t="shared" si="0"/>
        <v>398.1</v>
      </c>
      <c r="AL23" s="3">
        <v>1171.9000000000001</v>
      </c>
      <c r="AM23" s="3">
        <v>920</v>
      </c>
      <c r="AN23" s="3">
        <v>1200</v>
      </c>
      <c r="AO23" s="3">
        <v>267.39999999999998</v>
      </c>
      <c r="AP23" s="3">
        <v>3500</v>
      </c>
      <c r="AQ23" s="3">
        <v>6035.2</v>
      </c>
      <c r="AR23" s="3">
        <v>865</v>
      </c>
      <c r="AS23" s="3">
        <v>210</v>
      </c>
      <c r="AT23" s="3">
        <v>23.4</v>
      </c>
      <c r="AV23" s="3">
        <v>3170.6</v>
      </c>
      <c r="AW23" s="3">
        <v>771.2</v>
      </c>
      <c r="AX23" s="3">
        <v>100</v>
      </c>
      <c r="AY23" s="3">
        <v>401.3</v>
      </c>
      <c r="BA23" s="3">
        <f t="shared" si="1"/>
        <v>17464.099999999999</v>
      </c>
      <c r="BB23" s="3">
        <f t="shared" si="2"/>
        <v>1671.9</v>
      </c>
      <c r="BD23" s="3">
        <f t="shared" si="3"/>
        <v>1215</v>
      </c>
      <c r="BE23" s="3">
        <f t="shared" si="4"/>
        <v>1263</v>
      </c>
      <c r="BF23" s="3">
        <f t="shared" si="5"/>
        <v>281.39999999999998</v>
      </c>
      <c r="BG23" s="3">
        <f t="shared" si="6"/>
        <v>3500</v>
      </c>
      <c r="BH23" s="3">
        <f t="shared" si="7"/>
        <v>6035.2</v>
      </c>
      <c r="BI23" s="3">
        <f t="shared" si="8"/>
        <v>891.1</v>
      </c>
      <c r="BJ23" s="3">
        <f t="shared" si="9"/>
        <v>210</v>
      </c>
      <c r="BK23" s="3">
        <f t="shared" si="10"/>
        <v>23.4</v>
      </c>
      <c r="BL23" s="3">
        <f t="shared" si="11"/>
        <v>0</v>
      </c>
      <c r="BM23" s="3">
        <f t="shared" si="12"/>
        <v>3170.6</v>
      </c>
      <c r="BN23" s="3">
        <f t="shared" si="13"/>
        <v>771.2</v>
      </c>
      <c r="BO23" s="3">
        <f t="shared" si="14"/>
        <v>100</v>
      </c>
      <c r="BP23" s="3">
        <f t="shared" si="15"/>
        <v>401.3</v>
      </c>
      <c r="BQ23" s="3">
        <f t="shared" si="16"/>
        <v>0</v>
      </c>
      <c r="BR23" s="3">
        <f t="shared" si="17"/>
        <v>17862.199999999997</v>
      </c>
    </row>
    <row r="24" spans="1:70" ht="18.75" customHeight="1">
      <c r="A24" s="14" t="s">
        <v>24</v>
      </c>
      <c r="B24" s="24">
        <v>4102.1000000000004</v>
      </c>
      <c r="C24" s="24">
        <v>5600</v>
      </c>
      <c r="D24" s="25">
        <v>10329.4</v>
      </c>
      <c r="E24" s="25">
        <v>3532.2</v>
      </c>
      <c r="F24" s="17"/>
      <c r="G24" s="17">
        <v>342.6</v>
      </c>
      <c r="H24" s="17"/>
      <c r="I24" s="17"/>
      <c r="J24" s="17"/>
      <c r="K24" s="17">
        <v>730</v>
      </c>
      <c r="L24" s="17"/>
      <c r="M24" s="17"/>
      <c r="N24" s="17"/>
      <c r="O24" s="17">
        <v>234</v>
      </c>
      <c r="P24" s="17">
        <v>1834.2</v>
      </c>
      <c r="Q24" s="17">
        <v>391.4</v>
      </c>
      <c r="R24" s="17"/>
      <c r="S24" s="17"/>
      <c r="T24" s="26"/>
      <c r="U24" s="26"/>
      <c r="V24" s="26"/>
      <c r="W24" s="26"/>
      <c r="X24" s="26"/>
      <c r="Y24" s="26"/>
      <c r="Z24" s="26"/>
      <c r="AA24" s="26"/>
      <c r="AB24" s="26"/>
      <c r="AC24" s="26"/>
      <c r="AD24" s="26"/>
      <c r="AK24" s="3">
        <f t="shared" si="0"/>
        <v>0</v>
      </c>
      <c r="AV24" s="3">
        <v>5451.5</v>
      </c>
      <c r="BA24" s="3">
        <f t="shared" si="1"/>
        <v>5451.5</v>
      </c>
      <c r="BB24" s="3">
        <f t="shared" si="2"/>
        <v>0</v>
      </c>
      <c r="BD24" s="3">
        <f t="shared" si="3"/>
        <v>0</v>
      </c>
      <c r="BE24" s="3">
        <f t="shared" si="4"/>
        <v>0</v>
      </c>
      <c r="BF24" s="3">
        <f t="shared" si="5"/>
        <v>0</v>
      </c>
      <c r="BG24" s="3">
        <f t="shared" si="6"/>
        <v>0</v>
      </c>
      <c r="BH24" s="3">
        <f t="shared" si="7"/>
        <v>0</v>
      </c>
      <c r="BI24" s="3">
        <f t="shared" si="8"/>
        <v>0</v>
      </c>
      <c r="BJ24" s="3">
        <f t="shared" si="9"/>
        <v>0</v>
      </c>
      <c r="BK24" s="3">
        <f t="shared" si="10"/>
        <v>0</v>
      </c>
      <c r="BL24" s="3">
        <f t="shared" si="11"/>
        <v>0</v>
      </c>
      <c r="BM24" s="3">
        <f t="shared" si="12"/>
        <v>5451.5</v>
      </c>
      <c r="BN24" s="3">
        <f t="shared" si="13"/>
        <v>0</v>
      </c>
      <c r="BO24" s="3">
        <f t="shared" si="14"/>
        <v>0</v>
      </c>
      <c r="BP24" s="3">
        <f t="shared" si="15"/>
        <v>0</v>
      </c>
      <c r="BQ24" s="3">
        <f t="shared" si="16"/>
        <v>0</v>
      </c>
      <c r="BR24" s="3">
        <f t="shared" si="17"/>
        <v>5451.5</v>
      </c>
    </row>
    <row r="25" spans="1:70" ht="18.75" customHeight="1">
      <c r="A25" s="14" t="s">
        <v>25</v>
      </c>
      <c r="B25" s="24"/>
      <c r="C25" s="24"/>
      <c r="D25" s="25">
        <v>13138.3</v>
      </c>
      <c r="E25" s="25">
        <v>12401.6</v>
      </c>
      <c r="F25" s="17"/>
      <c r="G25" s="17">
        <v>3460</v>
      </c>
      <c r="H25" s="17"/>
      <c r="I25" s="17">
        <v>932</v>
      </c>
      <c r="J25" s="17"/>
      <c r="K25" s="17">
        <v>1100.7</v>
      </c>
      <c r="L25" s="17"/>
      <c r="M25" s="17">
        <v>50</v>
      </c>
      <c r="N25" s="17">
        <v>27</v>
      </c>
      <c r="O25" s="17"/>
      <c r="P25" s="17">
        <v>5401.9</v>
      </c>
      <c r="Q25" s="17">
        <v>97</v>
      </c>
      <c r="R25" s="17"/>
      <c r="S25" s="17">
        <v>1333</v>
      </c>
      <c r="T25" s="26"/>
      <c r="U25" s="26"/>
      <c r="V25" s="26"/>
      <c r="W25" s="26"/>
      <c r="X25" s="26">
        <v>621.70000000000005</v>
      </c>
      <c r="Y25" s="26">
        <v>162.19999999999999</v>
      </c>
      <c r="Z25" s="26"/>
      <c r="AA25" s="26"/>
      <c r="AB25" s="26"/>
      <c r="AC25" s="26">
        <v>435.5</v>
      </c>
      <c r="AD25" s="26">
        <v>125.9</v>
      </c>
      <c r="AJ25" s="3">
        <v>4242.7</v>
      </c>
      <c r="AK25" s="3">
        <f t="shared" si="0"/>
        <v>5588</v>
      </c>
      <c r="AQ25" s="3">
        <v>383.4</v>
      </c>
      <c r="AR25" s="3">
        <v>1057.2</v>
      </c>
      <c r="AY25" s="3">
        <v>713</v>
      </c>
      <c r="BA25" s="3">
        <f t="shared" si="1"/>
        <v>2153.6</v>
      </c>
      <c r="BB25" s="3">
        <f t="shared" si="2"/>
        <v>0</v>
      </c>
      <c r="BD25" s="3">
        <f t="shared" si="3"/>
        <v>0</v>
      </c>
      <c r="BE25" s="3">
        <f t="shared" si="4"/>
        <v>621.70000000000005</v>
      </c>
      <c r="BF25" s="3">
        <f t="shared" si="5"/>
        <v>162.19999999999999</v>
      </c>
      <c r="BG25" s="3">
        <f t="shared" si="6"/>
        <v>0</v>
      </c>
      <c r="BH25" s="3">
        <f t="shared" si="7"/>
        <v>383.4</v>
      </c>
      <c r="BI25" s="3">
        <f t="shared" si="8"/>
        <v>1057.2</v>
      </c>
      <c r="BJ25" s="3">
        <f t="shared" si="9"/>
        <v>435.5</v>
      </c>
      <c r="BK25" s="3">
        <f t="shared" si="10"/>
        <v>125.9</v>
      </c>
      <c r="BL25" s="3">
        <f t="shared" si="11"/>
        <v>0</v>
      </c>
      <c r="BM25" s="3">
        <f t="shared" si="12"/>
        <v>0</v>
      </c>
      <c r="BN25" s="3">
        <f t="shared" si="13"/>
        <v>0</v>
      </c>
      <c r="BO25" s="3">
        <f t="shared" si="14"/>
        <v>0</v>
      </c>
      <c r="BP25" s="3">
        <f t="shared" si="15"/>
        <v>713</v>
      </c>
      <c r="BQ25" s="3">
        <f t="shared" si="16"/>
        <v>4242.7</v>
      </c>
      <c r="BR25" s="3">
        <f t="shared" si="17"/>
        <v>7741.6</v>
      </c>
    </row>
    <row r="26" spans="1:70" ht="18.75" customHeight="1">
      <c r="A26" s="14" t="s">
        <v>26</v>
      </c>
      <c r="B26" s="24"/>
      <c r="C26" s="24"/>
      <c r="D26" s="25">
        <v>11133.7</v>
      </c>
      <c r="E26" s="25"/>
      <c r="F26" s="17"/>
      <c r="G26" s="17"/>
      <c r="H26" s="17"/>
      <c r="I26" s="17"/>
      <c r="J26" s="17"/>
      <c r="K26" s="17"/>
      <c r="L26" s="17"/>
      <c r="M26" s="17"/>
      <c r="N26" s="17"/>
      <c r="O26" s="17"/>
      <c r="P26" s="17"/>
      <c r="Q26" s="17"/>
      <c r="R26" s="17"/>
      <c r="S26" s="17"/>
      <c r="T26" s="26"/>
      <c r="U26" s="26">
        <v>100</v>
      </c>
      <c r="V26" s="26"/>
      <c r="W26" s="26"/>
      <c r="X26" s="26"/>
      <c r="Y26" s="26"/>
      <c r="Z26" s="26"/>
      <c r="AA26" s="26"/>
      <c r="AB26" s="26"/>
      <c r="AC26" s="26"/>
      <c r="AD26" s="26"/>
      <c r="AK26" s="3">
        <f t="shared" si="0"/>
        <v>0</v>
      </c>
      <c r="AL26" s="3">
        <v>120</v>
      </c>
      <c r="AV26" s="3">
        <v>3500</v>
      </c>
      <c r="AW26" s="3">
        <v>542</v>
      </c>
      <c r="BA26" s="3">
        <f t="shared" si="1"/>
        <v>4042</v>
      </c>
      <c r="BB26" s="3">
        <f t="shared" si="2"/>
        <v>220</v>
      </c>
      <c r="BD26" s="3">
        <f t="shared" si="3"/>
        <v>0</v>
      </c>
      <c r="BE26" s="3">
        <f t="shared" si="4"/>
        <v>0</v>
      </c>
      <c r="BF26" s="3">
        <f t="shared" si="5"/>
        <v>0</v>
      </c>
      <c r="BG26" s="3">
        <f t="shared" si="6"/>
        <v>0</v>
      </c>
      <c r="BH26" s="3">
        <f t="shared" si="7"/>
        <v>0</v>
      </c>
      <c r="BI26" s="3">
        <f t="shared" si="8"/>
        <v>0</v>
      </c>
      <c r="BJ26" s="3">
        <f t="shared" si="9"/>
        <v>0</v>
      </c>
      <c r="BK26" s="3">
        <f t="shared" si="10"/>
        <v>0</v>
      </c>
      <c r="BL26" s="3">
        <f t="shared" si="11"/>
        <v>0</v>
      </c>
      <c r="BM26" s="3">
        <f t="shared" si="12"/>
        <v>3500</v>
      </c>
      <c r="BN26" s="3">
        <f t="shared" si="13"/>
        <v>542</v>
      </c>
      <c r="BO26" s="3">
        <f t="shared" si="14"/>
        <v>0</v>
      </c>
      <c r="BP26" s="3">
        <f t="shared" si="15"/>
        <v>0</v>
      </c>
      <c r="BQ26" s="3">
        <f t="shared" si="16"/>
        <v>0</v>
      </c>
      <c r="BR26" s="3">
        <f t="shared" si="17"/>
        <v>4042</v>
      </c>
    </row>
    <row r="27" spans="1:70" ht="18.75" customHeight="1">
      <c r="A27" s="14" t="s">
        <v>27</v>
      </c>
      <c r="B27" s="24"/>
      <c r="C27" s="24"/>
      <c r="D27" s="25"/>
      <c r="E27" s="25">
        <v>20945</v>
      </c>
      <c r="F27" s="17"/>
      <c r="G27" s="17"/>
      <c r="H27" s="17"/>
      <c r="I27" s="17"/>
      <c r="J27" s="17">
        <v>20945</v>
      </c>
      <c r="K27" s="17"/>
      <c r="L27" s="17"/>
      <c r="M27" s="17"/>
      <c r="N27" s="17"/>
      <c r="O27" s="17"/>
      <c r="P27" s="17"/>
      <c r="Q27" s="17"/>
      <c r="R27" s="17"/>
      <c r="S27" s="17"/>
      <c r="T27" s="26"/>
      <c r="U27" s="26"/>
      <c r="V27" s="26"/>
      <c r="W27" s="26"/>
      <c r="X27" s="26"/>
      <c r="Y27" s="26"/>
      <c r="Z27" s="26"/>
      <c r="AA27" s="26"/>
      <c r="AB27" s="26"/>
      <c r="AC27" s="26"/>
      <c r="AD27" s="26"/>
      <c r="AK27" s="3">
        <f t="shared" si="0"/>
        <v>0</v>
      </c>
      <c r="AL27" s="3">
        <v>2440</v>
      </c>
      <c r="BA27" s="3">
        <f t="shared" si="1"/>
        <v>0</v>
      </c>
      <c r="BB27" s="3">
        <f t="shared" si="2"/>
        <v>2440</v>
      </c>
      <c r="BD27" s="3">
        <f t="shared" si="3"/>
        <v>0</v>
      </c>
      <c r="BE27" s="3">
        <f t="shared" si="4"/>
        <v>0</v>
      </c>
      <c r="BF27" s="3">
        <f t="shared" si="5"/>
        <v>0</v>
      </c>
      <c r="BG27" s="3">
        <f t="shared" si="6"/>
        <v>0</v>
      </c>
      <c r="BH27" s="3">
        <f t="shared" si="7"/>
        <v>0</v>
      </c>
      <c r="BI27" s="3">
        <f t="shared" si="8"/>
        <v>0</v>
      </c>
      <c r="BJ27" s="3">
        <f t="shared" si="9"/>
        <v>0</v>
      </c>
      <c r="BK27" s="3">
        <f t="shared" si="10"/>
        <v>0</v>
      </c>
      <c r="BL27" s="3">
        <f t="shared" si="11"/>
        <v>0</v>
      </c>
      <c r="BM27" s="3">
        <f t="shared" si="12"/>
        <v>0</v>
      </c>
      <c r="BN27" s="3">
        <f t="shared" si="13"/>
        <v>0</v>
      </c>
      <c r="BO27" s="3">
        <f t="shared" si="14"/>
        <v>0</v>
      </c>
      <c r="BP27" s="3">
        <f t="shared" si="15"/>
        <v>0</v>
      </c>
      <c r="BQ27" s="3">
        <f t="shared" si="16"/>
        <v>0</v>
      </c>
      <c r="BR27" s="3">
        <f t="shared" si="17"/>
        <v>0</v>
      </c>
    </row>
    <row r="28" spans="1:70" ht="18.75" customHeight="1">
      <c r="A28" s="14" t="s">
        <v>28</v>
      </c>
      <c r="B28" s="24">
        <v>2855.9</v>
      </c>
      <c r="C28" s="24">
        <v>2855.9</v>
      </c>
      <c r="D28" s="25">
        <v>7593.2</v>
      </c>
      <c r="E28" s="25">
        <v>4870.3</v>
      </c>
      <c r="F28" s="17">
        <v>599.9</v>
      </c>
      <c r="G28" s="17">
        <v>753.6</v>
      </c>
      <c r="H28" s="17"/>
      <c r="I28" s="17"/>
      <c r="J28" s="17"/>
      <c r="K28" s="17">
        <v>714.3</v>
      </c>
      <c r="L28" s="17"/>
      <c r="M28" s="17"/>
      <c r="N28" s="17"/>
      <c r="O28" s="17">
        <v>925</v>
      </c>
      <c r="P28" s="17">
        <v>1877.5</v>
      </c>
      <c r="Q28" s="17"/>
      <c r="R28" s="17"/>
      <c r="S28" s="17"/>
      <c r="T28" s="26"/>
      <c r="U28" s="26"/>
      <c r="V28" s="26"/>
      <c r="W28" s="26"/>
      <c r="X28" s="26">
        <v>1107.9000000000001</v>
      </c>
      <c r="Y28" s="26"/>
      <c r="Z28" s="26"/>
      <c r="AA28" s="26"/>
      <c r="AB28" s="26"/>
      <c r="AC28" s="26"/>
      <c r="AD28" s="26"/>
      <c r="AK28" s="3">
        <f t="shared" si="0"/>
        <v>1107.9000000000001</v>
      </c>
      <c r="BA28" s="3">
        <f t="shared" si="1"/>
        <v>0</v>
      </c>
      <c r="BB28" s="3">
        <f t="shared" si="2"/>
        <v>0</v>
      </c>
      <c r="BD28" s="3">
        <f t="shared" si="3"/>
        <v>0</v>
      </c>
      <c r="BE28" s="3">
        <f t="shared" si="4"/>
        <v>1107.9000000000001</v>
      </c>
      <c r="BF28" s="3">
        <f t="shared" si="5"/>
        <v>0</v>
      </c>
      <c r="BG28" s="3">
        <f t="shared" si="6"/>
        <v>0</v>
      </c>
      <c r="BH28" s="3">
        <f t="shared" si="7"/>
        <v>0</v>
      </c>
      <c r="BI28" s="3">
        <f t="shared" si="8"/>
        <v>0</v>
      </c>
      <c r="BJ28" s="3">
        <f t="shared" si="9"/>
        <v>0</v>
      </c>
      <c r="BK28" s="3">
        <f t="shared" si="10"/>
        <v>0</v>
      </c>
      <c r="BL28" s="3">
        <f t="shared" si="11"/>
        <v>0</v>
      </c>
      <c r="BM28" s="3">
        <f t="shared" si="12"/>
        <v>0</v>
      </c>
      <c r="BN28" s="3">
        <f t="shared" si="13"/>
        <v>0</v>
      </c>
      <c r="BO28" s="3">
        <f t="shared" si="14"/>
        <v>0</v>
      </c>
      <c r="BP28" s="3">
        <f t="shared" si="15"/>
        <v>0</v>
      </c>
      <c r="BQ28" s="3">
        <f t="shared" si="16"/>
        <v>0</v>
      </c>
      <c r="BR28" s="3">
        <f t="shared" si="17"/>
        <v>1107.9000000000001</v>
      </c>
    </row>
    <row r="29" spans="1:70" ht="18.75" customHeight="1">
      <c r="A29" s="14" t="s">
        <v>29</v>
      </c>
      <c r="B29" s="24">
        <v>19002</v>
      </c>
      <c r="C29" s="24">
        <v>19350.599999999999</v>
      </c>
      <c r="D29" s="25">
        <v>2793.6</v>
      </c>
      <c r="E29" s="25">
        <v>2451</v>
      </c>
      <c r="F29" s="17">
        <v>418.4</v>
      </c>
      <c r="G29" s="17">
        <v>1942.3</v>
      </c>
      <c r="H29" s="17"/>
      <c r="I29" s="17">
        <v>90.3</v>
      </c>
      <c r="J29" s="17"/>
      <c r="K29" s="17"/>
      <c r="L29" s="17"/>
      <c r="M29" s="17"/>
      <c r="N29" s="17"/>
      <c r="O29" s="17"/>
      <c r="P29" s="17"/>
      <c r="Q29" s="17"/>
      <c r="R29" s="17"/>
      <c r="S29" s="17"/>
      <c r="T29" s="26"/>
      <c r="U29" s="26">
        <v>311.7</v>
      </c>
      <c r="V29" s="26"/>
      <c r="W29" s="26"/>
      <c r="X29" s="26">
        <v>1623.3</v>
      </c>
      <c r="Y29" s="26"/>
      <c r="Z29" s="26"/>
      <c r="AA29" s="26"/>
      <c r="AB29" s="26"/>
      <c r="AC29" s="26"/>
      <c r="AD29" s="26"/>
      <c r="AJ29" s="3">
        <v>942.8</v>
      </c>
      <c r="AK29" s="3">
        <f t="shared" si="0"/>
        <v>2566.1</v>
      </c>
      <c r="AL29" s="3">
        <v>363.9</v>
      </c>
      <c r="AN29" s="3">
        <v>763.2</v>
      </c>
      <c r="AO29" s="3">
        <v>3.6</v>
      </c>
      <c r="AV29" s="3">
        <v>853.2</v>
      </c>
      <c r="AY29" s="3">
        <v>2637.3</v>
      </c>
      <c r="BA29" s="3">
        <f t="shared" si="1"/>
        <v>4257.3</v>
      </c>
      <c r="BB29" s="3">
        <f t="shared" si="2"/>
        <v>675.59999999999991</v>
      </c>
      <c r="BD29" s="3">
        <f t="shared" si="3"/>
        <v>0</v>
      </c>
      <c r="BE29" s="3">
        <f t="shared" si="4"/>
        <v>2386.5</v>
      </c>
      <c r="BF29" s="3">
        <f t="shared" si="5"/>
        <v>3.6</v>
      </c>
      <c r="BG29" s="3">
        <f t="shared" si="6"/>
        <v>0</v>
      </c>
      <c r="BH29" s="3">
        <f t="shared" si="7"/>
        <v>0</v>
      </c>
      <c r="BI29" s="3">
        <f t="shared" si="8"/>
        <v>0</v>
      </c>
      <c r="BJ29" s="3">
        <f t="shared" si="9"/>
        <v>0</v>
      </c>
      <c r="BK29" s="3">
        <f t="shared" si="10"/>
        <v>0</v>
      </c>
      <c r="BL29" s="3">
        <f t="shared" si="11"/>
        <v>0</v>
      </c>
      <c r="BM29" s="3">
        <f t="shared" si="12"/>
        <v>853.2</v>
      </c>
      <c r="BN29" s="3">
        <f t="shared" si="13"/>
        <v>0</v>
      </c>
      <c r="BO29" s="3">
        <f t="shared" si="14"/>
        <v>0</v>
      </c>
      <c r="BP29" s="3">
        <f t="shared" si="15"/>
        <v>2637.3</v>
      </c>
      <c r="BQ29" s="3">
        <f t="shared" si="16"/>
        <v>942.8</v>
      </c>
      <c r="BR29" s="3">
        <f t="shared" si="17"/>
        <v>6823.4000000000005</v>
      </c>
    </row>
    <row r="30" spans="1:70" ht="18.75" customHeight="1">
      <c r="A30" s="14" t="s">
        <v>30</v>
      </c>
      <c r="B30" s="24"/>
      <c r="C30" s="24"/>
      <c r="D30" s="25"/>
      <c r="E30" s="25"/>
      <c r="F30" s="17"/>
      <c r="G30" s="17"/>
      <c r="H30" s="17"/>
      <c r="I30" s="17"/>
      <c r="J30" s="17"/>
      <c r="K30" s="17"/>
      <c r="L30" s="17"/>
      <c r="M30" s="17"/>
      <c r="N30" s="17"/>
      <c r="O30" s="17"/>
      <c r="P30" s="17"/>
      <c r="Q30" s="17"/>
      <c r="R30" s="17"/>
      <c r="S30" s="17"/>
      <c r="T30" s="26"/>
      <c r="U30" s="26"/>
      <c r="V30" s="26"/>
      <c r="W30" s="26"/>
      <c r="X30" s="26"/>
      <c r="Y30" s="26"/>
      <c r="Z30" s="26"/>
      <c r="AA30" s="26"/>
      <c r="AB30" s="26"/>
      <c r="AC30" s="26"/>
      <c r="AD30" s="26"/>
      <c r="AK30" s="3">
        <f t="shared" si="0"/>
        <v>0</v>
      </c>
      <c r="AL30" s="3">
        <v>201</v>
      </c>
      <c r="AV30" s="3">
        <v>2214.9</v>
      </c>
      <c r="AY30" s="3">
        <v>337</v>
      </c>
      <c r="BA30" s="3">
        <f t="shared" si="1"/>
        <v>2551.9</v>
      </c>
      <c r="BB30" s="3">
        <f t="shared" si="2"/>
        <v>201</v>
      </c>
      <c r="BD30" s="3">
        <f t="shared" si="3"/>
        <v>0</v>
      </c>
      <c r="BE30" s="3">
        <f t="shared" si="4"/>
        <v>0</v>
      </c>
      <c r="BF30" s="3">
        <f t="shared" si="5"/>
        <v>0</v>
      </c>
      <c r="BG30" s="3">
        <f t="shared" si="6"/>
        <v>0</v>
      </c>
      <c r="BH30" s="3">
        <f t="shared" si="7"/>
        <v>0</v>
      </c>
      <c r="BI30" s="3">
        <f t="shared" si="8"/>
        <v>0</v>
      </c>
      <c r="BJ30" s="3">
        <f t="shared" si="9"/>
        <v>0</v>
      </c>
      <c r="BK30" s="3">
        <f t="shared" si="10"/>
        <v>0</v>
      </c>
      <c r="BL30" s="3">
        <f t="shared" si="11"/>
        <v>0</v>
      </c>
      <c r="BM30" s="3">
        <f t="shared" si="12"/>
        <v>2214.9</v>
      </c>
      <c r="BN30" s="3">
        <f t="shared" si="13"/>
        <v>0</v>
      </c>
      <c r="BO30" s="3">
        <f t="shared" si="14"/>
        <v>0</v>
      </c>
      <c r="BP30" s="3">
        <f t="shared" si="15"/>
        <v>337</v>
      </c>
      <c r="BQ30" s="3">
        <f t="shared" si="16"/>
        <v>0</v>
      </c>
      <c r="BR30" s="3">
        <f t="shared" si="17"/>
        <v>2551.9</v>
      </c>
    </row>
    <row r="31" spans="1:70" ht="13.5" customHeight="1">
      <c r="A31" s="14" t="s">
        <v>31</v>
      </c>
      <c r="B31" s="147">
        <v>18909.099999999999</v>
      </c>
      <c r="C31" s="147">
        <v>17013.5</v>
      </c>
      <c r="D31" s="25">
        <v>139620</v>
      </c>
      <c r="E31" s="25">
        <v>106451.9</v>
      </c>
      <c r="F31" s="17">
        <v>16611.599999999999</v>
      </c>
      <c r="G31" s="17">
        <v>35038.699999999997</v>
      </c>
      <c r="H31" s="17"/>
      <c r="I31" s="17">
        <v>27.8</v>
      </c>
      <c r="J31" s="17">
        <v>12192.8</v>
      </c>
      <c r="K31" s="17">
        <v>2941.9</v>
      </c>
      <c r="L31" s="17"/>
      <c r="M31" s="17">
        <v>70</v>
      </c>
      <c r="N31" s="17">
        <v>1133.2</v>
      </c>
      <c r="O31" s="17">
        <v>9397.2999999999993</v>
      </c>
      <c r="P31" s="17"/>
      <c r="Q31" s="17">
        <v>17382</v>
      </c>
      <c r="R31" s="17"/>
      <c r="S31" s="17">
        <v>11656.6</v>
      </c>
      <c r="T31" s="26"/>
      <c r="U31" s="26"/>
      <c r="V31" s="26"/>
      <c r="W31" s="26"/>
      <c r="X31" s="26"/>
      <c r="Y31" s="26"/>
      <c r="Z31" s="26"/>
      <c r="AA31" s="26"/>
      <c r="AB31" s="26"/>
      <c r="AC31" s="26"/>
      <c r="AD31" s="26"/>
      <c r="AK31" s="3">
        <f t="shared" si="0"/>
        <v>0</v>
      </c>
      <c r="AL31" s="3">
        <v>455</v>
      </c>
      <c r="AM31" s="3">
        <v>1296.4000000000001</v>
      </c>
      <c r="AN31" s="3">
        <v>3974.4</v>
      </c>
      <c r="AQ31" s="3">
        <v>7548.6</v>
      </c>
      <c r="AU31" s="3">
        <v>2332.1999999999998</v>
      </c>
      <c r="AV31" s="3">
        <v>1075.3</v>
      </c>
      <c r="BA31" s="3">
        <f t="shared" si="1"/>
        <v>16226.900000000001</v>
      </c>
      <c r="BB31" s="3">
        <f t="shared" si="2"/>
        <v>455</v>
      </c>
      <c r="BD31" s="3">
        <f t="shared" si="3"/>
        <v>1296.4000000000001</v>
      </c>
      <c r="BE31" s="3">
        <f t="shared" si="4"/>
        <v>3974.4</v>
      </c>
      <c r="BF31" s="3">
        <f t="shared" si="5"/>
        <v>0</v>
      </c>
      <c r="BG31" s="3">
        <f t="shared" si="6"/>
        <v>0</v>
      </c>
      <c r="BH31" s="3">
        <f t="shared" si="7"/>
        <v>7548.6</v>
      </c>
      <c r="BI31" s="3">
        <f t="shared" si="8"/>
        <v>0</v>
      </c>
      <c r="BJ31" s="3">
        <f t="shared" si="9"/>
        <v>0</v>
      </c>
      <c r="BK31" s="3">
        <f t="shared" si="10"/>
        <v>0</v>
      </c>
      <c r="BL31" s="3">
        <f t="shared" si="11"/>
        <v>2332.1999999999998</v>
      </c>
      <c r="BM31" s="3">
        <f t="shared" si="12"/>
        <v>1075.3</v>
      </c>
      <c r="BN31" s="3">
        <f t="shared" si="13"/>
        <v>0</v>
      </c>
      <c r="BO31" s="3">
        <f t="shared" si="14"/>
        <v>0</v>
      </c>
      <c r="BP31" s="3">
        <f t="shared" si="15"/>
        <v>0</v>
      </c>
      <c r="BQ31" s="3">
        <f t="shared" si="16"/>
        <v>0</v>
      </c>
      <c r="BR31" s="3">
        <f t="shared" si="17"/>
        <v>16226.900000000001</v>
      </c>
    </row>
    <row r="32" spans="1:70" ht="52.5" customHeight="1">
      <c r="A32" s="6" t="s">
        <v>68</v>
      </c>
      <c r="B32" s="8">
        <v>11944.3</v>
      </c>
      <c r="C32" s="8">
        <v>14211.5</v>
      </c>
      <c r="D32" s="25">
        <v>41033</v>
      </c>
      <c r="E32" s="25">
        <v>66959.100000000006</v>
      </c>
      <c r="F32" s="17">
        <v>5674.4</v>
      </c>
      <c r="G32" s="17">
        <v>23617.7</v>
      </c>
      <c r="H32" s="17"/>
      <c r="I32" s="17"/>
      <c r="J32" s="17">
        <v>15449.8</v>
      </c>
      <c r="K32" s="17">
        <v>199.2</v>
      </c>
      <c r="L32" s="17"/>
      <c r="M32" s="17"/>
      <c r="N32" s="17">
        <v>2463.9</v>
      </c>
      <c r="O32" s="17">
        <v>1341.7</v>
      </c>
      <c r="P32" s="17"/>
      <c r="Q32" s="17"/>
      <c r="R32" s="17"/>
      <c r="S32" s="17">
        <v>18212.400000000001</v>
      </c>
      <c r="T32" s="113"/>
      <c r="U32" s="26"/>
      <c r="V32" s="26"/>
      <c r="W32" s="26"/>
      <c r="X32" s="26"/>
      <c r="Y32" s="26"/>
      <c r="Z32" s="26"/>
      <c r="AA32" s="26"/>
      <c r="AB32" s="26"/>
      <c r="AC32" s="26"/>
      <c r="AD32" s="26"/>
      <c r="AK32" s="3">
        <f t="shared" si="0"/>
        <v>0</v>
      </c>
      <c r="BA32" s="3">
        <f t="shared" si="1"/>
        <v>0</v>
      </c>
      <c r="BB32" s="3">
        <f t="shared" si="2"/>
        <v>0</v>
      </c>
      <c r="BD32" s="3">
        <f t="shared" si="3"/>
        <v>0</v>
      </c>
      <c r="BE32" s="3">
        <f t="shared" si="4"/>
        <v>0</v>
      </c>
      <c r="BF32" s="3">
        <f t="shared" si="5"/>
        <v>0</v>
      </c>
      <c r="BG32" s="3">
        <f t="shared" si="6"/>
        <v>0</v>
      </c>
      <c r="BH32" s="3">
        <f t="shared" si="7"/>
        <v>0</v>
      </c>
      <c r="BI32" s="3">
        <f t="shared" si="8"/>
        <v>0</v>
      </c>
      <c r="BJ32" s="3">
        <f t="shared" si="9"/>
        <v>0</v>
      </c>
      <c r="BK32" s="3">
        <f t="shared" si="10"/>
        <v>0</v>
      </c>
      <c r="BL32" s="3">
        <f t="shared" si="11"/>
        <v>0</v>
      </c>
      <c r="BM32" s="3">
        <f t="shared" si="12"/>
        <v>0</v>
      </c>
      <c r="BN32" s="3">
        <f t="shared" si="13"/>
        <v>0</v>
      </c>
      <c r="BO32" s="3">
        <f t="shared" si="14"/>
        <v>0</v>
      </c>
      <c r="BP32" s="3">
        <f t="shared" si="15"/>
        <v>0</v>
      </c>
      <c r="BQ32" s="3">
        <f t="shared" si="16"/>
        <v>0</v>
      </c>
      <c r="BR32" s="3">
        <f t="shared" si="17"/>
        <v>0</v>
      </c>
    </row>
    <row r="33" spans="1:70" ht="15.75" customHeight="1" thickBot="1">
      <c r="A33" s="140" t="s">
        <v>85</v>
      </c>
      <c r="B33" s="123">
        <f>SUM(B8:B32)</f>
        <v>165797.79999999999</v>
      </c>
      <c r="C33" s="123">
        <f>SUM(C8:C32)</f>
        <v>211633.1</v>
      </c>
      <c r="D33" s="123">
        <f t="shared" ref="D33:AJ33" si="18">SUM(D8:D32)</f>
        <v>477223.10000000003</v>
      </c>
      <c r="E33" s="123">
        <f>SUM(E8:E32)</f>
        <v>386049.4</v>
      </c>
      <c r="F33" s="123">
        <f t="shared" si="18"/>
        <v>30523.5</v>
      </c>
      <c r="G33" s="123">
        <f t="shared" si="18"/>
        <v>68814.099999999991</v>
      </c>
      <c r="H33" s="123">
        <f t="shared" si="18"/>
        <v>0</v>
      </c>
      <c r="I33" s="123">
        <f t="shared" si="18"/>
        <v>1986.4</v>
      </c>
      <c r="J33" s="123">
        <f t="shared" si="18"/>
        <v>67913.100000000006</v>
      </c>
      <c r="K33" s="123">
        <f t="shared" si="18"/>
        <v>23145.200000000004</v>
      </c>
      <c r="L33" s="123">
        <f t="shared" si="18"/>
        <v>1731.1</v>
      </c>
      <c r="M33" s="123">
        <f t="shared" si="18"/>
        <v>133</v>
      </c>
      <c r="N33" s="123">
        <f t="shared" si="18"/>
        <v>3624.1000000000004</v>
      </c>
      <c r="O33" s="123">
        <f t="shared" si="18"/>
        <v>19937.8</v>
      </c>
      <c r="P33" s="123">
        <f t="shared" si="18"/>
        <v>30369.300000000003</v>
      </c>
      <c r="Q33" s="123">
        <f t="shared" si="18"/>
        <v>103394.5</v>
      </c>
      <c r="R33" s="123">
        <f t="shared" si="18"/>
        <v>0</v>
      </c>
      <c r="S33" s="123">
        <f t="shared" si="18"/>
        <v>34477.300000000003</v>
      </c>
      <c r="T33" s="123">
        <f t="shared" si="18"/>
        <v>0</v>
      </c>
      <c r="U33" s="26">
        <f t="shared" si="18"/>
        <v>7735.0999999999995</v>
      </c>
      <c r="V33" s="26">
        <f t="shared" si="18"/>
        <v>0</v>
      </c>
      <c r="W33" s="26">
        <f t="shared" si="18"/>
        <v>541.1</v>
      </c>
      <c r="X33" s="26">
        <f t="shared" si="18"/>
        <v>6178.5999999999995</v>
      </c>
      <c r="Y33" s="26">
        <f t="shared" si="18"/>
        <v>259.10000000000002</v>
      </c>
      <c r="Z33" s="26">
        <f t="shared" si="18"/>
        <v>0</v>
      </c>
      <c r="AA33" s="26">
        <f t="shared" si="18"/>
        <v>0</v>
      </c>
      <c r="AB33" s="26">
        <f t="shared" si="18"/>
        <v>1054.5999999999999</v>
      </c>
      <c r="AC33" s="26">
        <f t="shared" si="18"/>
        <v>1006</v>
      </c>
      <c r="AD33" s="26">
        <f t="shared" si="18"/>
        <v>586.1</v>
      </c>
      <c r="AE33" s="26">
        <f t="shared" si="18"/>
        <v>0</v>
      </c>
      <c r="AF33" s="26">
        <f t="shared" si="18"/>
        <v>35</v>
      </c>
      <c r="AG33" s="26">
        <f t="shared" si="18"/>
        <v>0</v>
      </c>
      <c r="AH33" s="26">
        <f t="shared" si="18"/>
        <v>2038.5</v>
      </c>
      <c r="AI33" s="26">
        <f t="shared" si="18"/>
        <v>0</v>
      </c>
      <c r="AJ33" s="26">
        <f t="shared" si="18"/>
        <v>8122.4000000000005</v>
      </c>
      <c r="AK33" s="3">
        <f t="shared" si="0"/>
        <v>19821.400000000001</v>
      </c>
      <c r="AL33" s="63">
        <f t="shared" ref="AL33:BB33" si="19">SUM(AL8:AL32)</f>
        <v>12155.8</v>
      </c>
      <c r="AM33" s="64">
        <f t="shared" si="19"/>
        <v>2666.4</v>
      </c>
      <c r="AN33" s="64">
        <f t="shared" si="19"/>
        <v>6550</v>
      </c>
      <c r="AO33" s="64">
        <f t="shared" si="19"/>
        <v>1185.7999999999997</v>
      </c>
      <c r="AP33" s="64">
        <f t="shared" si="19"/>
        <v>3500</v>
      </c>
      <c r="AQ33" s="64">
        <f t="shared" si="19"/>
        <v>21826.2</v>
      </c>
      <c r="AR33" s="64">
        <f t="shared" si="19"/>
        <v>2116.1999999999998</v>
      </c>
      <c r="AS33" s="64">
        <f t="shared" si="19"/>
        <v>210</v>
      </c>
      <c r="AT33" s="64">
        <f t="shared" si="19"/>
        <v>23.4</v>
      </c>
      <c r="AU33" s="64">
        <f t="shared" si="19"/>
        <v>2332.1999999999998</v>
      </c>
      <c r="AV33" s="64">
        <f t="shared" si="19"/>
        <v>19354.5</v>
      </c>
      <c r="AW33" s="64">
        <f t="shared" si="19"/>
        <v>1470.2</v>
      </c>
      <c r="AX33" s="64">
        <f t="shared" si="19"/>
        <v>100</v>
      </c>
      <c r="AY33" s="64">
        <f t="shared" si="19"/>
        <v>7088.6</v>
      </c>
      <c r="AZ33" s="64">
        <f t="shared" si="19"/>
        <v>0</v>
      </c>
      <c r="BA33" s="64">
        <f t="shared" si="19"/>
        <v>68423.5</v>
      </c>
      <c r="BB33" s="64">
        <f t="shared" si="19"/>
        <v>19890.899999999998</v>
      </c>
      <c r="BD33" s="3">
        <f t="shared" ref="BD33:BR33" si="20">SUM(BD8:BD32)</f>
        <v>3207.5</v>
      </c>
      <c r="BE33" s="3">
        <f t="shared" si="20"/>
        <v>12728.6</v>
      </c>
      <c r="BF33" s="3">
        <f t="shared" si="20"/>
        <v>1444.8999999999999</v>
      </c>
      <c r="BG33" s="3">
        <f t="shared" si="20"/>
        <v>3500</v>
      </c>
      <c r="BH33" s="3">
        <f t="shared" si="20"/>
        <v>21826.2</v>
      </c>
      <c r="BI33" s="3">
        <f t="shared" si="20"/>
        <v>3170.8</v>
      </c>
      <c r="BJ33" s="3">
        <f t="shared" si="20"/>
        <v>1216</v>
      </c>
      <c r="BK33" s="3">
        <f t="shared" si="20"/>
        <v>609.5</v>
      </c>
      <c r="BL33" s="3">
        <f t="shared" si="20"/>
        <v>2332.1999999999998</v>
      </c>
      <c r="BM33" s="3">
        <f t="shared" si="20"/>
        <v>19389.5</v>
      </c>
      <c r="BN33" s="3">
        <f t="shared" si="20"/>
        <v>1470.2</v>
      </c>
      <c r="BO33" s="3">
        <f t="shared" si="20"/>
        <v>2138.5</v>
      </c>
      <c r="BP33" s="3">
        <f t="shared" si="20"/>
        <v>7088.6</v>
      </c>
      <c r="BQ33" s="3">
        <f t="shared" si="20"/>
        <v>8122.4000000000005</v>
      </c>
      <c r="BR33" s="3">
        <f t="shared" si="20"/>
        <v>88244.9</v>
      </c>
    </row>
    <row r="34" spans="1:70">
      <c r="B34" s="27"/>
      <c r="C34" s="27"/>
      <c r="D34" s="27"/>
      <c r="E34" s="27"/>
      <c r="G34" s="27"/>
      <c r="H34" s="27"/>
      <c r="I34" s="27"/>
      <c r="J34" s="27"/>
      <c r="K34" s="27"/>
      <c r="L34" s="27"/>
      <c r="M34" s="27"/>
      <c r="N34" s="27"/>
      <c r="O34" s="27"/>
      <c r="P34" s="27"/>
      <c r="Q34" s="27"/>
      <c r="R34" s="27"/>
      <c r="S34" s="27"/>
    </row>
    <row r="35" spans="1:70">
      <c r="F35" s="27"/>
      <c r="G35" s="27"/>
      <c r="H35" s="27"/>
      <c r="I35" s="27"/>
      <c r="J35" s="27"/>
      <c r="K35" s="27"/>
      <c r="L35" s="27"/>
      <c r="M35" s="27"/>
      <c r="N35" s="27"/>
      <c r="O35" s="27"/>
      <c r="P35" s="27"/>
      <c r="Q35" s="27"/>
      <c r="R35" s="27"/>
      <c r="S35" s="27"/>
    </row>
    <row r="36" spans="1:70">
      <c r="B36" s="27"/>
      <c r="C36" s="27"/>
      <c r="D36" s="27"/>
      <c r="E36" s="27"/>
    </row>
    <row r="37" spans="1:70">
      <c r="B37" s="27"/>
      <c r="C37" s="27"/>
      <c r="D37" s="27"/>
      <c r="E37" s="27"/>
    </row>
  </sheetData>
  <mergeCells count="7">
    <mergeCell ref="A2:P2"/>
    <mergeCell ref="A4:A6"/>
    <mergeCell ref="F4:S4"/>
    <mergeCell ref="P5:S5"/>
    <mergeCell ref="J3:T3"/>
    <mergeCell ref="B4:C4"/>
    <mergeCell ref="D4:E4"/>
  </mergeCells>
  <phoneticPr fontId="0" type="noConversion"/>
  <printOptions horizontalCentered="1" verticalCentered="1"/>
  <pageMargins left="0.19685039370078741" right="0.19685039370078741" top="0.59055118110236227" bottom="0.27559055118110237" header="0.59055118110236227" footer="0.27559055118110237"/>
  <pageSetup paperSize="9" scale="8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4:K25"/>
  <sheetViews>
    <sheetView showWhiteSpace="0" view="pageLayout" workbookViewId="0">
      <selection activeCell="J26" sqref="J26"/>
    </sheetView>
  </sheetViews>
  <sheetFormatPr defaultRowHeight="12"/>
  <cols>
    <col min="1" max="1" width="7.28515625" style="4" customWidth="1"/>
    <col min="2" max="4" width="15.7109375" style="4" customWidth="1"/>
    <col min="5" max="5" width="13.28515625" style="4" customWidth="1"/>
    <col min="6" max="6" width="13.140625" style="4" customWidth="1"/>
    <col min="7" max="7" width="14.7109375" style="4" customWidth="1"/>
    <col min="8" max="8" width="15.7109375" style="4" customWidth="1"/>
    <col min="9" max="9" width="13.7109375" style="4" customWidth="1"/>
    <col min="10" max="16384" width="9.140625" style="4"/>
  </cols>
  <sheetData>
    <row r="4" spans="1:11">
      <c r="D4" s="176" t="s">
        <v>134</v>
      </c>
      <c r="E4" s="176"/>
      <c r="F4" s="176"/>
    </row>
    <row r="6" spans="1:11">
      <c r="A6" s="177" t="s">
        <v>189</v>
      </c>
      <c r="B6" s="177"/>
      <c r="C6" s="177"/>
      <c r="D6" s="177"/>
      <c r="E6" s="177"/>
      <c r="F6" s="177"/>
      <c r="G6" s="177"/>
      <c r="H6" s="177"/>
      <c r="I6" s="177"/>
    </row>
    <row r="7" spans="1:11" ht="15" customHeight="1">
      <c r="A7" s="178" t="s">
        <v>190</v>
      </c>
      <c r="B7" s="178"/>
      <c r="C7" s="178"/>
      <c r="D7" s="178"/>
      <c r="E7" s="178"/>
      <c r="F7" s="178"/>
      <c r="G7" s="178"/>
      <c r="H7" s="178"/>
      <c r="I7" s="178"/>
    </row>
    <row r="8" spans="1:11" ht="17.25" customHeight="1">
      <c r="A8" s="178" t="s">
        <v>174</v>
      </c>
      <c r="B8" s="178"/>
      <c r="C8" s="178"/>
      <c r="D8" s="178"/>
      <c r="E8" s="178"/>
      <c r="F8" s="178"/>
      <c r="G8" s="178"/>
      <c r="H8" s="178"/>
      <c r="I8" s="178"/>
    </row>
    <row r="9" spans="1:11">
      <c r="A9" s="179"/>
      <c r="B9" s="179"/>
      <c r="C9" s="179"/>
      <c r="D9" s="179"/>
      <c r="E9" s="179"/>
      <c r="F9" s="179"/>
      <c r="G9" s="179"/>
      <c r="H9" s="179"/>
      <c r="I9" s="179"/>
    </row>
    <row r="10" spans="1:11" ht="13.5" customHeight="1">
      <c r="A10" s="164"/>
      <c r="B10" s="164"/>
      <c r="C10" s="164"/>
      <c r="D10" s="164" t="s">
        <v>135</v>
      </c>
      <c r="E10" s="164"/>
      <c r="F10" s="164"/>
      <c r="G10" s="164" t="s">
        <v>153</v>
      </c>
      <c r="H10" s="164"/>
      <c r="I10" s="164"/>
      <c r="K10" s="12"/>
    </row>
    <row r="11" spans="1:11" ht="13.5" customHeight="1">
      <c r="A11" s="164"/>
      <c r="B11" s="164"/>
      <c r="C11" s="164"/>
      <c r="D11" s="141">
        <v>2013</v>
      </c>
      <c r="E11" s="141">
        <v>2014</v>
      </c>
      <c r="F11" s="141" t="s">
        <v>136</v>
      </c>
      <c r="G11" s="141">
        <v>2013</v>
      </c>
      <c r="H11" s="141">
        <v>2014</v>
      </c>
      <c r="I11" s="141" t="s">
        <v>136</v>
      </c>
    </row>
    <row r="12" spans="1:11" ht="15.95" hidden="1" customHeight="1">
      <c r="A12" s="174" t="s">
        <v>149</v>
      </c>
      <c r="B12" s="174"/>
      <c r="C12" s="174"/>
      <c r="D12" s="23"/>
      <c r="E12" s="23"/>
      <c r="F12" s="23"/>
      <c r="G12" s="23"/>
      <c r="H12" s="23"/>
      <c r="I12" s="23"/>
    </row>
    <row r="13" spans="1:11" ht="15.95" customHeight="1">
      <c r="A13" s="174" t="s">
        <v>168</v>
      </c>
      <c r="B13" s="174"/>
      <c r="C13" s="174"/>
      <c r="D13" s="23">
        <v>151919</v>
      </c>
      <c r="E13" s="23">
        <v>254952.1</v>
      </c>
      <c r="F13" s="23">
        <f t="shared" ref="F13:F18" si="0">E13/D13*100</f>
        <v>167.82107570481639</v>
      </c>
      <c r="G13" s="23">
        <v>151919</v>
      </c>
      <c r="H13" s="23">
        <v>254952.1</v>
      </c>
      <c r="I13" s="23">
        <f t="shared" ref="I13:I18" si="1">H13/G13*100</f>
        <v>167.82107570481639</v>
      </c>
    </row>
    <row r="14" spans="1:11" ht="15.95" customHeight="1">
      <c r="A14" s="174" t="s">
        <v>169</v>
      </c>
      <c r="B14" s="174"/>
      <c r="C14" s="174"/>
      <c r="D14" s="23">
        <v>243894</v>
      </c>
      <c r="E14" s="23">
        <v>458217.9</v>
      </c>
      <c r="F14" s="23">
        <f t="shared" si="0"/>
        <v>187.87583950404684</v>
      </c>
      <c r="G14" s="23">
        <v>243894</v>
      </c>
      <c r="H14" s="23">
        <v>458217.9</v>
      </c>
      <c r="I14" s="23">
        <f t="shared" si="1"/>
        <v>187.87583950404684</v>
      </c>
    </row>
    <row r="15" spans="1:11" ht="15.95" customHeight="1">
      <c r="A15" s="174" t="s">
        <v>178</v>
      </c>
      <c r="B15" s="174"/>
      <c r="C15" s="174"/>
      <c r="D15" s="23">
        <v>303600</v>
      </c>
      <c r="E15" s="23">
        <v>579000</v>
      </c>
      <c r="F15" s="23">
        <f t="shared" si="0"/>
        <v>190.7114624505929</v>
      </c>
      <c r="G15" s="23">
        <v>303600</v>
      </c>
      <c r="H15" s="23">
        <v>529593</v>
      </c>
      <c r="I15" s="23">
        <f t="shared" si="1"/>
        <v>174.43774703557312</v>
      </c>
    </row>
    <row r="16" spans="1:11" ht="15.95" customHeight="1">
      <c r="A16" s="174" t="s">
        <v>170</v>
      </c>
      <c r="B16" s="174"/>
      <c r="C16" s="174"/>
      <c r="D16" s="23">
        <v>14745.9</v>
      </c>
      <c r="E16" s="23">
        <v>9418.2000000000007</v>
      </c>
      <c r="F16" s="23">
        <f t="shared" si="0"/>
        <v>63.869957072813463</v>
      </c>
      <c r="G16" s="23">
        <v>14745.9</v>
      </c>
      <c r="H16" s="23">
        <v>9418.2000000000007</v>
      </c>
      <c r="I16" s="23">
        <f t="shared" si="1"/>
        <v>63.869957072813463</v>
      </c>
    </row>
    <row r="17" spans="1:9" ht="15.95" customHeight="1">
      <c r="A17" s="174" t="s">
        <v>171</v>
      </c>
      <c r="B17" s="174"/>
      <c r="C17" s="174"/>
      <c r="D17" s="23">
        <v>1249621</v>
      </c>
      <c r="E17" s="23">
        <v>4949390.5</v>
      </c>
      <c r="F17" s="23">
        <f t="shared" si="0"/>
        <v>396.0713288269003</v>
      </c>
      <c r="G17" s="23">
        <v>1249621</v>
      </c>
      <c r="H17" s="23">
        <v>4974744.5999999996</v>
      </c>
      <c r="I17" s="23">
        <f t="shared" si="1"/>
        <v>398.10027200247112</v>
      </c>
    </row>
    <row r="18" spans="1:9" ht="15.95" customHeight="1">
      <c r="A18" s="32" t="s">
        <v>172</v>
      </c>
      <c r="B18" s="32"/>
      <c r="C18" s="32"/>
      <c r="D18" s="23">
        <v>353700</v>
      </c>
      <c r="E18" s="23"/>
      <c r="F18" s="23">
        <f t="shared" si="0"/>
        <v>0</v>
      </c>
      <c r="G18" s="23">
        <v>353700</v>
      </c>
      <c r="H18" s="23"/>
      <c r="I18" s="23">
        <f t="shared" si="1"/>
        <v>0</v>
      </c>
    </row>
    <row r="19" spans="1:9" ht="15.95" customHeight="1" thickBot="1">
      <c r="A19" s="175" t="s">
        <v>32</v>
      </c>
      <c r="B19" s="175"/>
      <c r="C19" s="175"/>
      <c r="D19" s="142">
        <f>SUM(D12:D18)</f>
        <v>2317479.9</v>
      </c>
      <c r="E19" s="142">
        <f>SUM(E12:E18)</f>
        <v>6250978.7000000002</v>
      </c>
      <c r="F19" s="143">
        <f t="shared" ref="F19" si="2">E19/D19*100</f>
        <v>269.73173316411504</v>
      </c>
      <c r="G19" s="142">
        <f>SUM(G13:G18)</f>
        <v>2317479.9</v>
      </c>
      <c r="H19" s="142">
        <f>SUM(H12:H18)</f>
        <v>6226925.7999999998</v>
      </c>
      <c r="I19" s="143">
        <f t="shared" ref="I19" si="3">H19/G19*100</f>
        <v>268.69384282469935</v>
      </c>
    </row>
    <row r="20" spans="1:9">
      <c r="E20" s="12"/>
      <c r="H20" s="12"/>
    </row>
    <row r="22" spans="1:9">
      <c r="C22" s="4" t="s">
        <v>137</v>
      </c>
      <c r="D22" s="4" t="s">
        <v>142</v>
      </c>
      <c r="G22" s="4" t="s">
        <v>138</v>
      </c>
    </row>
    <row r="23" spans="1:9">
      <c r="B23" s="4">
        <v>2013</v>
      </c>
      <c r="C23" s="12">
        <f>D19/1000</f>
        <v>2317.4798999999998</v>
      </c>
      <c r="D23" s="12">
        <f>G19/1000</f>
        <v>2317.4798999999998</v>
      </c>
      <c r="H23" s="4" t="s">
        <v>139</v>
      </c>
    </row>
    <row r="24" spans="1:9">
      <c r="B24" s="4">
        <v>2014</v>
      </c>
      <c r="C24" s="12">
        <f>E19/1000</f>
        <v>6250.9787000000006</v>
      </c>
      <c r="D24" s="12">
        <f>H19/1000</f>
        <v>6226.9258</v>
      </c>
      <c r="H24" s="4" t="s">
        <v>140</v>
      </c>
    </row>
    <row r="25" spans="1:9">
      <c r="E25" s="4" t="s">
        <v>141</v>
      </c>
    </row>
  </sheetData>
  <mergeCells count="15">
    <mergeCell ref="D4:F4"/>
    <mergeCell ref="A10:C11"/>
    <mergeCell ref="A6:I6"/>
    <mergeCell ref="A7:I7"/>
    <mergeCell ref="A8:I8"/>
    <mergeCell ref="A9:I9"/>
    <mergeCell ref="D10:F10"/>
    <mergeCell ref="G10:I10"/>
    <mergeCell ref="A12:C12"/>
    <mergeCell ref="A13:C13"/>
    <mergeCell ref="A14:C14"/>
    <mergeCell ref="A19:C19"/>
    <mergeCell ref="A17:C17"/>
    <mergeCell ref="A16:C16"/>
    <mergeCell ref="A15:C15"/>
  </mergeCells>
  <phoneticPr fontId="0" type="noConversion"/>
  <pageMargins left="0.9055118110236221" right="0.43307086614173229" top="0.55118110236220474" bottom="0.23622047244094491" header="0" footer="0"/>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NVVR</vt:lpstr>
      <vt:lpstr>negdsen tosov</vt:lpstr>
      <vt:lpstr>tovlorson tosov</vt:lpstr>
      <vt:lpstr>tosviin orlogo zarlaga</vt:lpstr>
      <vt:lpstr>tatvariin orlogo</vt:lpstr>
      <vt:lpstr>or avlaga_oron nutag</vt:lpstr>
      <vt:lpstr>Industry</vt:lpstr>
      <vt:lpstr>'or avlaga_oron nutag'!Print_Titles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Electronics</dc:creator>
  <cp:lastModifiedBy>User</cp:lastModifiedBy>
  <cp:lastPrinted>2014-07-18T02:54:08Z</cp:lastPrinted>
  <dcterms:created xsi:type="dcterms:W3CDTF">1998-06-05T18:00:41Z</dcterms:created>
  <dcterms:modified xsi:type="dcterms:W3CDTF">2015-01-07T07:51:50Z</dcterms:modified>
</cp:coreProperties>
</file>